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umiyukiKatou\Desktop\ブログ用\穀食主義\完全穀食カレーライス\"/>
    </mc:Choice>
  </mc:AlternateContent>
  <xr:revisionPtr revIDLastSave="0" documentId="13_ncr:1_{20B86D32-8A9A-4C3C-A5FB-29FFFEE30FBE}" xr6:coauthVersionLast="47" xr6:coauthVersionMax="47" xr10:uidLastSave="{00000000-0000-0000-0000-000000000000}"/>
  <bookViews>
    <workbookView xWindow="-110" yWindow="-110" windowWidth="19420" windowHeight="11020" activeTab="1" xr2:uid="{00000000-000D-0000-FFFF-FFFF00000000}"/>
  </bookViews>
  <sheets>
    <sheet name="栄養計算表" sheetId="1" r:id="rId1"/>
    <sheet name="食費計算表"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S3" i="1"/>
  <c r="S6" i="1"/>
  <c r="N4" i="1"/>
  <c r="N49" i="1"/>
  <c r="N48" i="1"/>
  <c r="N41" i="1"/>
  <c r="N39" i="1"/>
  <c r="N36" i="1"/>
  <c r="N20" i="1"/>
  <c r="N18" i="1"/>
  <c r="N17" i="1"/>
  <c r="N2" i="1"/>
  <c r="N8"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T5" i="1"/>
  <c r="S5" i="1"/>
  <c r="T4" i="1"/>
  <c r="S4" i="1"/>
  <c r="T3" i="1"/>
  <c r="N47" i="1" l="1"/>
  <c r="R47" i="1" s="1"/>
  <c r="N45" i="1"/>
  <c r="R45" i="1" s="1"/>
  <c r="N44" i="1"/>
  <c r="R44" i="1" s="1"/>
  <c r="N43" i="1"/>
  <c r="R43" i="1" s="1"/>
  <c r="N42" i="1"/>
  <c r="R42" i="1" s="1"/>
  <c r="N40" i="1"/>
  <c r="R40" i="1" s="1"/>
  <c r="N38" i="1"/>
  <c r="R38" i="1" s="1"/>
  <c r="N46" i="1"/>
  <c r="R46" i="1" s="1"/>
  <c r="N37" i="1"/>
  <c r="R37" i="1" s="1"/>
  <c r="N35" i="1"/>
  <c r="R35" i="1" s="1"/>
  <c r="N34" i="1"/>
  <c r="R34" i="1" s="1"/>
  <c r="N33" i="1"/>
  <c r="R33" i="1" s="1"/>
  <c r="N32" i="1"/>
  <c r="R32" i="1" s="1"/>
  <c r="N31" i="1"/>
  <c r="R31" i="1" s="1"/>
  <c r="N30" i="1"/>
  <c r="R30" i="1" s="1"/>
  <c r="N29" i="1"/>
  <c r="R29" i="1" s="1"/>
  <c r="N28" i="1"/>
  <c r="R28" i="1" s="1"/>
  <c r="N27" i="1"/>
  <c r="R27" i="1" s="1"/>
  <c r="N26" i="1"/>
  <c r="R26" i="1" s="1"/>
  <c r="N25" i="1"/>
  <c r="R25" i="1" s="1"/>
  <c r="N24" i="1"/>
  <c r="R24" i="1" s="1"/>
  <c r="N23" i="1"/>
  <c r="R23" i="1" s="1"/>
  <c r="N22" i="1"/>
  <c r="R22" i="1" s="1"/>
  <c r="N21" i="1"/>
  <c r="R21" i="1" s="1"/>
  <c r="N16" i="1"/>
  <c r="R16" i="1" s="1"/>
  <c r="N15" i="1"/>
  <c r="R15" i="1" s="1"/>
  <c r="N14" i="1"/>
  <c r="R14" i="1" s="1"/>
  <c r="N13" i="1"/>
  <c r="R13" i="1" s="1"/>
  <c r="N12" i="1"/>
  <c r="R12" i="1" s="1"/>
  <c r="N11" i="1"/>
  <c r="R11" i="1" s="1"/>
  <c r="N10" i="1"/>
  <c r="R10" i="1" s="1"/>
  <c r="N9" i="1"/>
  <c r="R9" i="1" s="1"/>
  <c r="N7" i="1"/>
  <c r="R7" i="1" s="1"/>
  <c r="N6" i="1"/>
  <c r="R6" i="1" s="1"/>
  <c r="N5" i="1"/>
  <c r="R5" i="1" s="1"/>
  <c r="N3" i="1"/>
  <c r="R3" i="1" s="1"/>
  <c r="R49" i="1" l="1"/>
  <c r="R48" i="1"/>
  <c r="R41" i="1"/>
  <c r="R39" i="1"/>
  <c r="R36" i="1"/>
  <c r="R20" i="1"/>
  <c r="R18" i="1"/>
  <c r="R19" i="1"/>
  <c r="R17" i="1"/>
  <c r="R8" i="1"/>
  <c r="R4" i="1"/>
  <c r="J13" i="2" l="1"/>
  <c r="O13" i="2" s="1"/>
  <c r="J6" i="2"/>
  <c r="O6" i="2" s="1"/>
  <c r="J20" i="2"/>
  <c r="O20" i="2" s="1"/>
  <c r="J19" i="2"/>
  <c r="O19" i="2" s="1"/>
  <c r="J18" i="2"/>
  <c r="O18" i="2" s="1"/>
  <c r="J17" i="2"/>
  <c r="O17" i="2" s="1"/>
  <c r="J16" i="2"/>
  <c r="J12" i="2"/>
  <c r="O12" i="2" s="1"/>
  <c r="J11" i="2"/>
  <c r="J10" i="2"/>
  <c r="O10" i="2" s="1"/>
  <c r="J9" i="2"/>
  <c r="O9" i="2" s="1"/>
  <c r="J5" i="2"/>
  <c r="M5" i="2" s="1"/>
  <c r="J4" i="2"/>
  <c r="M4" i="2" s="1"/>
  <c r="J3" i="2"/>
  <c r="O3" i="2" s="1"/>
  <c r="J2" i="2"/>
  <c r="O2" i="2" s="1"/>
  <c r="Q20" i="2"/>
  <c r="Q19" i="2"/>
  <c r="Q18" i="2"/>
  <c r="Q17" i="2"/>
  <c r="Q16" i="2"/>
  <c r="Q13" i="2"/>
  <c r="Q12" i="2"/>
  <c r="Q11" i="2"/>
  <c r="Q10" i="2"/>
  <c r="Q9" i="2"/>
  <c r="Q6" i="2"/>
  <c r="Q5" i="2"/>
  <c r="Q4" i="2"/>
  <c r="Q3" i="2"/>
  <c r="Q2" i="2"/>
  <c r="P20" i="2"/>
  <c r="P19" i="2"/>
  <c r="P18" i="2"/>
  <c r="P17" i="2"/>
  <c r="P16" i="2"/>
  <c r="P13" i="2"/>
  <c r="P12" i="2"/>
  <c r="P11" i="2"/>
  <c r="P10" i="2"/>
  <c r="P9" i="2"/>
  <c r="P6" i="2"/>
  <c r="P5" i="2"/>
  <c r="P4" i="2"/>
  <c r="P3" i="2"/>
  <c r="P2" i="2"/>
  <c r="I7" i="2"/>
  <c r="N7" i="2" s="1"/>
  <c r="E7" i="2"/>
  <c r="F7" i="2"/>
  <c r="J7" i="2" s="1"/>
  <c r="O11" i="2"/>
  <c r="N20" i="2"/>
  <c r="N19" i="2"/>
  <c r="N18" i="2"/>
  <c r="N17" i="2"/>
  <c r="N16" i="2"/>
  <c r="N13" i="2"/>
  <c r="N12" i="2"/>
  <c r="N11" i="2"/>
  <c r="N10" i="2"/>
  <c r="N9" i="2"/>
  <c r="N6" i="2"/>
  <c r="N5" i="2"/>
  <c r="N4" i="2"/>
  <c r="N3" i="2"/>
  <c r="N2" i="2"/>
  <c r="M11" i="2"/>
  <c r="L20" i="2"/>
  <c r="L19" i="2"/>
  <c r="L18" i="2"/>
  <c r="L17" i="2"/>
  <c r="L16" i="2"/>
  <c r="L13" i="2"/>
  <c r="L12" i="2"/>
  <c r="L11" i="2"/>
  <c r="L10" i="2"/>
  <c r="L9" i="2"/>
  <c r="L6" i="2"/>
  <c r="L5" i="2"/>
  <c r="L4" i="2"/>
  <c r="L3" i="2"/>
  <c r="L2" i="2"/>
  <c r="M9" i="2" l="1"/>
  <c r="M19" i="2"/>
  <c r="F14" i="2"/>
  <c r="F21" i="2" s="1"/>
  <c r="M2" i="2"/>
  <c r="E14" i="2"/>
  <c r="E21" i="2" s="1"/>
  <c r="P21" i="2" s="1"/>
  <c r="M18" i="2"/>
  <c r="O4" i="2"/>
  <c r="I14" i="2"/>
  <c r="I21" i="2" s="1"/>
  <c r="O5" i="2"/>
  <c r="L7" i="2"/>
  <c r="M20" i="2"/>
  <c r="M17" i="2"/>
  <c r="M13" i="2"/>
  <c r="M12" i="2"/>
  <c r="M10" i="2"/>
  <c r="M6" i="2"/>
  <c r="M3" i="2"/>
  <c r="P7" i="2"/>
  <c r="Q7" i="2"/>
  <c r="C28" i="2"/>
  <c r="C30" i="2" s="1"/>
  <c r="Q21" i="2" l="1"/>
  <c r="J21" i="2"/>
  <c r="J14" i="2"/>
  <c r="O14" i="2" s="1"/>
  <c r="Q14" i="2"/>
  <c r="P14" i="2"/>
  <c r="N14" i="2"/>
  <c r="L14" i="2"/>
  <c r="N21" i="2"/>
  <c r="L21" i="2"/>
  <c r="M7" i="2"/>
  <c r="O7" i="2"/>
  <c r="I56" i="1"/>
  <c r="I55" i="1"/>
  <c r="I54" i="1"/>
  <c r="I53" i="1"/>
  <c r="M14" i="2" l="1"/>
  <c r="M21" i="2"/>
  <c r="M16" i="2"/>
  <c r="O16" i="2"/>
  <c r="O21" i="2" l="1"/>
</calcChain>
</file>

<file path=xl/sharedStrings.xml><?xml version="1.0" encoding="utf-8"?>
<sst xmlns="http://schemas.openxmlformats.org/spreadsheetml/2006/main" count="540" uniqueCount="325">
  <si>
    <t xml:space="preserve"> </t>
    <phoneticPr fontId="1"/>
  </si>
  <si>
    <t>一日摂取量</t>
    <rPh sb="0" eb="2">
      <t>ツイタチ</t>
    </rPh>
    <rPh sb="1" eb="2">
      <t>セイイチ</t>
    </rPh>
    <rPh sb="2" eb="4">
      <t>セッシュ</t>
    </rPh>
    <rPh sb="4" eb="5">
      <t>リョウ</t>
    </rPh>
    <phoneticPr fontId="1"/>
  </si>
  <si>
    <t>エネルギー/kcal</t>
    <phoneticPr fontId="1"/>
  </si>
  <si>
    <t>水分/g</t>
    <rPh sb="0" eb="2">
      <t>スイブン</t>
    </rPh>
    <phoneticPr fontId="1"/>
  </si>
  <si>
    <t>タンパク質/g</t>
    <rPh sb="4" eb="5">
      <t>シツ</t>
    </rPh>
    <phoneticPr fontId="1"/>
  </si>
  <si>
    <t>脂質/g</t>
    <rPh sb="0" eb="2">
      <t>シシツ</t>
    </rPh>
    <phoneticPr fontId="1"/>
  </si>
  <si>
    <t>炭水化物/g</t>
    <rPh sb="0" eb="4">
      <t>タンスイカブツ</t>
    </rPh>
    <phoneticPr fontId="1"/>
  </si>
  <si>
    <t>ナトリウム/mg</t>
    <phoneticPr fontId="1"/>
  </si>
  <si>
    <t>カリウム/mg</t>
    <phoneticPr fontId="1"/>
  </si>
  <si>
    <t>カルシウム/mg</t>
    <phoneticPr fontId="1"/>
  </si>
  <si>
    <t>マグネシウム/mg</t>
    <phoneticPr fontId="1"/>
  </si>
  <si>
    <t>リン/mg</t>
    <phoneticPr fontId="1"/>
  </si>
  <si>
    <t>鉄/mg</t>
    <rPh sb="0" eb="1">
      <t>テツ</t>
    </rPh>
    <phoneticPr fontId="1"/>
  </si>
  <si>
    <t>亜鉛/mg</t>
    <rPh sb="0" eb="2">
      <t>アエン</t>
    </rPh>
    <phoneticPr fontId="1"/>
  </si>
  <si>
    <t>銅/mg</t>
    <rPh sb="0" eb="1">
      <t>ドウ</t>
    </rPh>
    <phoneticPr fontId="1"/>
  </si>
  <si>
    <t>マンガン/mg</t>
    <phoneticPr fontId="1"/>
  </si>
  <si>
    <t>ヨウ素/µg</t>
    <rPh sb="2" eb="3">
      <t>ソ</t>
    </rPh>
    <phoneticPr fontId="1"/>
  </si>
  <si>
    <t>セレン/µg</t>
    <phoneticPr fontId="1"/>
  </si>
  <si>
    <t>クロム/µg</t>
    <phoneticPr fontId="1"/>
  </si>
  <si>
    <t>モリブデン/µg</t>
    <phoneticPr fontId="1"/>
  </si>
  <si>
    <t>カロテン/µg</t>
  </si>
  <si>
    <t>ビタミンA/µg</t>
    <phoneticPr fontId="1"/>
  </si>
  <si>
    <t>ビタミンD/µg</t>
    <phoneticPr fontId="1"/>
  </si>
  <si>
    <t>ビタミンE（α）/mg</t>
    <phoneticPr fontId="1"/>
  </si>
  <si>
    <t>ビタミンＥ（β）/mg</t>
    <phoneticPr fontId="1"/>
  </si>
  <si>
    <t>ビタミンＥ（γ）/mg</t>
    <phoneticPr fontId="1"/>
  </si>
  <si>
    <t>ビタミンＥ（δ）/mg</t>
    <phoneticPr fontId="1"/>
  </si>
  <si>
    <t>ビタミンK/µg</t>
    <phoneticPr fontId="1"/>
  </si>
  <si>
    <t>ビタミンB1/mg</t>
    <phoneticPr fontId="1"/>
  </si>
  <si>
    <t>ビタミンB2/mg</t>
    <phoneticPr fontId="1"/>
  </si>
  <si>
    <t>ナイアシン/mg</t>
    <phoneticPr fontId="1"/>
  </si>
  <si>
    <t>ビタミンB6/mg</t>
    <phoneticPr fontId="1"/>
  </si>
  <si>
    <t>ビタミンB12/µg</t>
    <phoneticPr fontId="1"/>
  </si>
  <si>
    <t>葉酸/µg</t>
    <rPh sb="0" eb="2">
      <t>ヨウサン</t>
    </rPh>
    <phoneticPr fontId="1"/>
  </si>
  <si>
    <t>パントテン酸/mg</t>
    <rPh sb="5" eb="6">
      <t>サン</t>
    </rPh>
    <phoneticPr fontId="1"/>
  </si>
  <si>
    <t>ビオチン/µg</t>
    <phoneticPr fontId="1"/>
  </si>
  <si>
    <t>ビタミンC/mg</t>
    <phoneticPr fontId="1"/>
  </si>
  <si>
    <t>飽和脂肪酸/g</t>
    <rPh sb="0" eb="2">
      <t>ホウワ</t>
    </rPh>
    <rPh sb="2" eb="5">
      <t>シボウサン</t>
    </rPh>
    <phoneticPr fontId="1"/>
  </si>
  <si>
    <t>一価不飽和脂肪酸/g</t>
    <rPh sb="0" eb="2">
      <t>イッカ</t>
    </rPh>
    <rPh sb="2" eb="3">
      <t>フ</t>
    </rPh>
    <rPh sb="3" eb="5">
      <t>ホウワ</t>
    </rPh>
    <rPh sb="5" eb="8">
      <t>シボウサン</t>
    </rPh>
    <phoneticPr fontId="1"/>
  </si>
  <si>
    <t>多価不飽和脂肪酸/g</t>
    <rPh sb="0" eb="1">
      <t>オオ</t>
    </rPh>
    <rPh sb="2" eb="3">
      <t>フ</t>
    </rPh>
    <rPh sb="3" eb="5">
      <t>ホウワ</t>
    </rPh>
    <rPh sb="5" eb="8">
      <t>シボウサン</t>
    </rPh>
    <phoneticPr fontId="1"/>
  </si>
  <si>
    <t>水溶性食物繊維/g</t>
    <rPh sb="0" eb="3">
      <t>スイヨウセイ</t>
    </rPh>
    <rPh sb="3" eb="5">
      <t>ショクモツ</t>
    </rPh>
    <rPh sb="5" eb="7">
      <t>センイ</t>
    </rPh>
    <phoneticPr fontId="1"/>
  </si>
  <si>
    <t>不溶性食物繊維/g</t>
    <rPh sb="0" eb="2">
      <t>フヨウ</t>
    </rPh>
    <rPh sb="2" eb="3">
      <t>セイ</t>
    </rPh>
    <rPh sb="3" eb="5">
      <t>ショクモツ</t>
    </rPh>
    <rPh sb="5" eb="7">
      <t>センイ</t>
    </rPh>
    <phoneticPr fontId="1"/>
  </si>
  <si>
    <t>食物繊維総量/g</t>
    <rPh sb="0" eb="2">
      <t>ショクモツ</t>
    </rPh>
    <rPh sb="2" eb="4">
      <t>センイ</t>
    </rPh>
    <rPh sb="4" eb="6">
      <t>ソウリョウ</t>
    </rPh>
    <phoneticPr fontId="1"/>
  </si>
  <si>
    <t>食塩相当量/g</t>
    <rPh sb="0" eb="1">
      <t>ショク</t>
    </rPh>
    <rPh sb="1" eb="2">
      <t>シオ</t>
    </rPh>
    <rPh sb="2" eb="4">
      <t>ソウトウ</t>
    </rPh>
    <rPh sb="4" eb="5">
      <t>リョウ</t>
    </rPh>
    <phoneticPr fontId="1"/>
  </si>
  <si>
    <t>糖質総量/g</t>
    <rPh sb="0" eb="2">
      <t>トウシツ</t>
    </rPh>
    <rPh sb="2" eb="4">
      <t>ソウリョウ</t>
    </rPh>
    <phoneticPr fontId="1"/>
  </si>
  <si>
    <t>合計</t>
    <rPh sb="0" eb="2">
      <t>ゴウケイ</t>
    </rPh>
    <phoneticPr fontId="1"/>
  </si>
  <si>
    <t>???</t>
    <phoneticPr fontId="1"/>
  </si>
  <si>
    <t>2423(33y)</t>
    <phoneticPr fontId="1"/>
  </si>
  <si>
    <t>1.5~2.5L</t>
    <phoneticPr fontId="1"/>
  </si>
  <si>
    <t>20~30%</t>
    <phoneticPr fontId="1"/>
  </si>
  <si>
    <t>50~65%</t>
    <phoneticPr fontId="1"/>
  </si>
  <si>
    <t>600(塩1.5)</t>
    <rPh sb="4" eb="5">
      <t>シオ</t>
    </rPh>
    <phoneticPr fontId="1"/>
  </si>
  <si>
    <t>7%以下</t>
    <rPh sb="2" eb="4">
      <t>イカ</t>
    </rPh>
    <phoneticPr fontId="1"/>
  </si>
  <si>
    <t>20g以上</t>
    <rPh sb="3" eb="5">
      <t>イジョウ</t>
    </rPh>
    <phoneticPr fontId="1"/>
  </si>
  <si>
    <t>18~29女</t>
    <rPh sb="5" eb="6">
      <t>オンナ</t>
    </rPh>
    <phoneticPr fontId="1"/>
  </si>
  <si>
    <t>18g以上</t>
    <rPh sb="3" eb="5">
      <t>イジョウ</t>
    </rPh>
    <phoneticPr fontId="1"/>
  </si>
  <si>
    <t>6.5未満</t>
    <rPh sb="3" eb="5">
      <t>ミマン</t>
    </rPh>
    <phoneticPr fontId="1"/>
  </si>
  <si>
    <t>オメガ６とオメガ３</t>
  </si>
  <si>
    <t>米油オメガ６含有量３３．４％　オメガ３含有量１．６％</t>
    <rPh sb="0" eb="1">
      <t>コメ</t>
    </rPh>
    <rPh sb="1" eb="2">
      <t>アブラ</t>
    </rPh>
    <rPh sb="6" eb="9">
      <t>ガンユウリョウ</t>
    </rPh>
    <rPh sb="19" eb="22">
      <t>ガンユウリョウ</t>
    </rPh>
    <phoneticPr fontId="1"/>
  </si>
  <si>
    <t>納豆</t>
    <rPh sb="0" eb="2">
      <t>ナットウ</t>
    </rPh>
    <phoneticPr fontId="1"/>
  </si>
  <si>
    <t>レンズ豆　クロノメーターのデータ参照</t>
  </si>
  <si>
    <t>胡麻油のオメガ６含有量：４１％</t>
    <rPh sb="0" eb="2">
      <t>ゴマ</t>
    </rPh>
    <rPh sb="2" eb="3">
      <t>アブラ</t>
    </rPh>
    <rPh sb="8" eb="11">
      <t>ガンユウリョウ</t>
    </rPh>
    <phoneticPr fontId="1"/>
  </si>
  <si>
    <t>チアシードのオメガ６：５．８％　オメガ３含有量：１７．８％</t>
  </si>
  <si>
    <t>フラックスシード１．４ｇ　クロノメーターのデータ参照</t>
  </si>
  <si>
    <t>脂質の全体</t>
  </si>
  <si>
    <t>***</t>
  </si>
  <si>
    <t>※チアだけ全量から計算。他は油準拠なので脂質から計算。</t>
    <phoneticPr fontId="1"/>
  </si>
  <si>
    <t>大豆油のオメガ６含有量：５０％　オメガ３含有量：６．８％</t>
    <rPh sb="0" eb="2">
      <t>ダイズ</t>
    </rPh>
    <rPh sb="2" eb="3">
      <t>アブラ</t>
    </rPh>
    <rPh sb="8" eb="11">
      <t>ガンユウリョウ</t>
    </rPh>
    <rPh sb="20" eb="23">
      <t>ガンユウリョウ</t>
    </rPh>
    <phoneticPr fontId="1"/>
  </si>
  <si>
    <t>アルコール=0</t>
    <phoneticPr fontId="1"/>
  </si>
  <si>
    <t>カフェイン=0mg</t>
    <phoneticPr fontId="1"/>
  </si>
  <si>
    <t>33歳男（私）</t>
    <rPh sb="2" eb="3">
      <t>サイ</t>
    </rPh>
    <rPh sb="3" eb="4">
      <t>オトコ</t>
    </rPh>
    <rPh sb="5" eb="6">
      <t>ワタシ</t>
    </rPh>
    <phoneticPr fontId="1"/>
  </si>
  <si>
    <t>イソフラボン=あんまり心配しなくてもね♪</t>
    <rPh sb="11" eb="13">
      <t>シンパイ</t>
    </rPh>
    <phoneticPr fontId="1"/>
  </si>
  <si>
    <t>シュウ酸=摂取しすぎると危険！</t>
    <rPh sb="5" eb="7">
      <t>セッシュ</t>
    </rPh>
    <rPh sb="12" eb="14">
      <t>キケン</t>
    </rPh>
    <phoneticPr fontId="1"/>
  </si>
  <si>
    <t>オメガ3はチアシードやフラックスシードやえごまやキウイフルーツの種から摂取しよう！</t>
    <rPh sb="32" eb="33">
      <t>タネ</t>
    </rPh>
    <rPh sb="35" eb="37">
      <t>セッシュ</t>
    </rPh>
    <phoneticPr fontId="1"/>
  </si>
  <si>
    <t>ビタミンB12は培養した菌由来のサプリやニュートリショナルイーストから！</t>
    <rPh sb="8" eb="10">
      <t>バイヨウ</t>
    </rPh>
    <rPh sb="12" eb="13">
      <t>キン</t>
    </rPh>
    <rPh sb="13" eb="15">
      <t>ユライ</t>
    </rPh>
    <phoneticPr fontId="1"/>
  </si>
  <si>
    <t>ビタミンAはベータカロテン経由で摂ろう！　ニンジン、モロヘイヤ、カボチャ、杏、マンゴー。</t>
    <rPh sb="13" eb="15">
      <t>ケイユ</t>
    </rPh>
    <rPh sb="16" eb="17">
      <t>ト</t>
    </rPh>
    <rPh sb="37" eb="38">
      <t>アンズ</t>
    </rPh>
    <phoneticPr fontId="1"/>
  </si>
  <si>
    <t>抗酸化物質が豊富なベリーを食べよう！　イチゴで食道癌が治った事例があるよ！</t>
    <rPh sb="0" eb="3">
      <t>コウサンカ</t>
    </rPh>
    <rPh sb="3" eb="5">
      <t>ブッシツ</t>
    </rPh>
    <rPh sb="6" eb="8">
      <t>ホウフ</t>
    </rPh>
    <rPh sb="13" eb="14">
      <t>タ</t>
    </rPh>
    <rPh sb="23" eb="25">
      <t>ショクドウ</t>
    </rPh>
    <rPh sb="25" eb="26">
      <t>ガン</t>
    </rPh>
    <rPh sb="27" eb="28">
      <t>ナオ</t>
    </rPh>
    <rPh sb="30" eb="32">
      <t>ジレイ</t>
    </rPh>
    <phoneticPr fontId="1"/>
  </si>
  <si>
    <t>※栄養学トリビア</t>
    <rPh sb="1" eb="4">
      <t>エイヨウガク</t>
    </rPh>
    <phoneticPr fontId="1"/>
  </si>
  <si>
    <t>食前の筋トレ、食前のフルーツ、食前の飲酢、食前の飲水でダイエットをしよう！</t>
    <rPh sb="0" eb="2">
      <t>ショクゼン</t>
    </rPh>
    <rPh sb="3" eb="4">
      <t>キン</t>
    </rPh>
    <rPh sb="7" eb="9">
      <t>ショクゼン</t>
    </rPh>
    <rPh sb="15" eb="17">
      <t>ショクゼン</t>
    </rPh>
    <rPh sb="18" eb="19">
      <t>ノ</t>
    </rPh>
    <rPh sb="19" eb="20">
      <t>ス</t>
    </rPh>
    <rPh sb="21" eb="23">
      <t>ショクゼン</t>
    </rPh>
    <rPh sb="24" eb="26">
      <t>インスイ</t>
    </rPh>
    <phoneticPr fontId="1"/>
  </si>
  <si>
    <t>表計算をして低予算の完全食を構築し、毎日1万7000歩歩いて高炭水化物食を食べよう！</t>
    <rPh sb="0" eb="3">
      <t>ヒョウケイサン</t>
    </rPh>
    <rPh sb="6" eb="9">
      <t>テイヨサン</t>
    </rPh>
    <rPh sb="10" eb="12">
      <t>カンゼン</t>
    </rPh>
    <rPh sb="12" eb="13">
      <t>ショク</t>
    </rPh>
    <rPh sb="14" eb="16">
      <t>コウチク</t>
    </rPh>
    <rPh sb="18" eb="20">
      <t>マイニチ</t>
    </rPh>
    <rPh sb="21" eb="22">
      <t>マン</t>
    </rPh>
    <rPh sb="26" eb="27">
      <t>ホ</t>
    </rPh>
    <rPh sb="27" eb="28">
      <t>アル</t>
    </rPh>
    <rPh sb="30" eb="31">
      <t>コウ</t>
    </rPh>
    <rPh sb="31" eb="35">
      <t>タンスイカブツ</t>
    </rPh>
    <rPh sb="35" eb="36">
      <t>ショク</t>
    </rPh>
    <rPh sb="37" eb="38">
      <t>タ</t>
    </rPh>
    <phoneticPr fontId="1"/>
  </si>
  <si>
    <t>植物性の全体食、植物タンパク質、自然食、カラフルな野菜や果物を食べよう！</t>
    <rPh sb="0" eb="3">
      <t>ショクブツセイ</t>
    </rPh>
    <rPh sb="4" eb="6">
      <t>ゼンタイ</t>
    </rPh>
    <rPh sb="6" eb="7">
      <t>ショク</t>
    </rPh>
    <rPh sb="8" eb="10">
      <t>ショクブツ</t>
    </rPh>
    <rPh sb="14" eb="15">
      <t>シツ</t>
    </rPh>
    <rPh sb="16" eb="19">
      <t>シゼンショク</t>
    </rPh>
    <rPh sb="25" eb="27">
      <t>ヤサイ</t>
    </rPh>
    <rPh sb="28" eb="30">
      <t>クダモノ</t>
    </rPh>
    <rPh sb="31" eb="32">
      <t>タ</t>
    </rPh>
    <phoneticPr fontId="1"/>
  </si>
  <si>
    <t>肉、魚、卵、乳製品をやめて、野菜、果物、穀物、種実を食べよう！</t>
  </si>
  <si>
    <t>1日の食事時間を8時間にして、16時間断食をするか、食前の筋トレをしよう！</t>
    <rPh sb="1" eb="2">
      <t>ニチ</t>
    </rPh>
    <rPh sb="3" eb="5">
      <t>ショクジ</t>
    </rPh>
    <rPh sb="5" eb="7">
      <t>ジカン</t>
    </rPh>
    <rPh sb="9" eb="11">
      <t>ジカン</t>
    </rPh>
    <rPh sb="17" eb="19">
      <t>ジカン</t>
    </rPh>
    <rPh sb="19" eb="21">
      <t>ダンジキ</t>
    </rPh>
    <rPh sb="26" eb="28">
      <t>ショクゼン</t>
    </rPh>
    <rPh sb="29" eb="30">
      <t>キン</t>
    </rPh>
    <phoneticPr fontId="1"/>
  </si>
  <si>
    <t>オメガ3脂肪酸</t>
    <rPh sb="4" eb="7">
      <t>シボウサン</t>
    </rPh>
    <phoneticPr fontId="1"/>
  </si>
  <si>
    <t>オメガ6脂肪酸</t>
    <rPh sb="4" eb="7">
      <t>シボウサン</t>
    </rPh>
    <phoneticPr fontId="1"/>
  </si>
  <si>
    <t>オメガ6脂肪酸</t>
    <phoneticPr fontId="1"/>
  </si>
  <si>
    <t>抗酸化物質は特にクローブ、オールスパイス、ペパーミント、アムラが多い。</t>
    <phoneticPr fontId="1"/>
  </si>
  <si>
    <t>×2</t>
    <phoneticPr fontId="1"/>
  </si>
  <si>
    <t>×0.996</t>
    <phoneticPr fontId="1"/>
  </si>
  <si>
    <t>×0.134</t>
    <phoneticPr fontId="1"/>
  </si>
  <si>
    <t>×5.9</t>
    <phoneticPr fontId="1"/>
  </si>
  <si>
    <t>×2.95</t>
    <phoneticPr fontId="1"/>
  </si>
  <si>
    <t>×0.4</t>
    <phoneticPr fontId="1"/>
  </si>
  <si>
    <t>名称</t>
    <rPh sb="0" eb="2">
      <t>メイショウ</t>
    </rPh>
    <phoneticPr fontId="1"/>
  </si>
  <si>
    <t>備考</t>
    <rPh sb="0" eb="2">
      <t>ビコウ</t>
    </rPh>
    <phoneticPr fontId="1"/>
  </si>
  <si>
    <t>☆合計１</t>
    <rPh sb="1" eb="3">
      <t>ゴウケイ</t>
    </rPh>
    <phoneticPr fontId="1"/>
  </si>
  <si>
    <t>☆合計２</t>
    <rPh sb="1" eb="3">
      <t>ゴウケイ</t>
    </rPh>
    <phoneticPr fontId="1"/>
  </si>
  <si>
    <t>☆合計３</t>
    <rPh sb="1" eb="3">
      <t>ゴウケイ</t>
    </rPh>
    <phoneticPr fontId="1"/>
  </si>
  <si>
    <t>数</t>
    <rPh sb="0" eb="1">
      <t>カズ</t>
    </rPh>
    <phoneticPr fontId="1"/>
  </si>
  <si>
    <t>食費</t>
    <rPh sb="0" eb="2">
      <t>ショクヒ</t>
    </rPh>
    <phoneticPr fontId="1"/>
  </si>
  <si>
    <t>消費支出</t>
    <rPh sb="0" eb="2">
      <t>ショウヒ</t>
    </rPh>
    <rPh sb="2" eb="4">
      <t>シシュツ</t>
    </rPh>
    <phoneticPr fontId="1"/>
  </si>
  <si>
    <t>食費÷消費支出</t>
    <rPh sb="0" eb="2">
      <t>ショクヒ</t>
    </rPh>
    <rPh sb="3" eb="5">
      <t>ショウヒ</t>
    </rPh>
    <rPh sb="5" eb="7">
      <t>シシュツ</t>
    </rPh>
    <phoneticPr fontId="1"/>
  </si>
  <si>
    <t xml:space="preserve"> 栄養成分／食品名</t>
    <rPh sb="1" eb="3">
      <t>エイヨウ</t>
    </rPh>
    <rPh sb="3" eb="5">
      <t>セイブン</t>
    </rPh>
    <rPh sb="6" eb="9">
      <t>ショクヒンメイ</t>
    </rPh>
    <phoneticPr fontId="1"/>
  </si>
  <si>
    <t xml:space="preserve">  栄養成分</t>
    <rPh sb="2" eb="4">
      <t>エイヨウ</t>
    </rPh>
    <rPh sb="4" eb="6">
      <t>セイブン</t>
    </rPh>
    <phoneticPr fontId="1"/>
  </si>
  <si>
    <t>１００倍すると</t>
    <rPh sb="3" eb="4">
      <t>バイ</t>
    </rPh>
    <phoneticPr fontId="1"/>
  </si>
  <si>
    <t xml:space="preserve"> エンゲル係数計算</t>
    <rPh sb="5" eb="7">
      <t>ケイスウ</t>
    </rPh>
    <rPh sb="7" eb="9">
      <t>ケイサン</t>
    </rPh>
    <phoneticPr fontId="1"/>
  </si>
  <si>
    <t>エンゲル係数は２５％が平均。高いと問題があり、低いほど食費節約できている。</t>
    <rPh sb="4" eb="6">
      <t>ケイスウ</t>
    </rPh>
    <rPh sb="11" eb="13">
      <t>ヘイキン</t>
    </rPh>
    <rPh sb="14" eb="15">
      <t>タカ</t>
    </rPh>
    <rPh sb="17" eb="19">
      <t>モンダイ</t>
    </rPh>
    <rPh sb="23" eb="24">
      <t>ヒク</t>
    </rPh>
    <rPh sb="27" eb="29">
      <t>ショクヒ</t>
    </rPh>
    <rPh sb="29" eb="31">
      <t>セツヤク</t>
    </rPh>
    <phoneticPr fontId="1"/>
  </si>
  <si>
    <t>米消費量が世界最大で、同時に世界一肥満率が低いバングラデシュを見ると米が痩せることが分る！</t>
    <rPh sb="0" eb="1">
      <t>コメ</t>
    </rPh>
    <rPh sb="1" eb="4">
      <t>ショウヒリョウ</t>
    </rPh>
    <rPh sb="5" eb="7">
      <t>セカイ</t>
    </rPh>
    <rPh sb="7" eb="9">
      <t>サイダイ</t>
    </rPh>
    <rPh sb="11" eb="13">
      <t>ドウジ</t>
    </rPh>
    <rPh sb="14" eb="17">
      <t>セカイイチ</t>
    </rPh>
    <rPh sb="17" eb="19">
      <t>ヒマン</t>
    </rPh>
    <rPh sb="19" eb="20">
      <t>リツ</t>
    </rPh>
    <rPh sb="21" eb="22">
      <t>ヒク</t>
    </rPh>
    <rPh sb="31" eb="32">
      <t>ミ</t>
    </rPh>
    <rPh sb="34" eb="35">
      <t>コメ</t>
    </rPh>
    <rPh sb="36" eb="37">
      <t>ヤ</t>
    </rPh>
    <rPh sb="42" eb="43">
      <t>ワカ</t>
    </rPh>
    <phoneticPr fontId="1"/>
  </si>
  <si>
    <t>業務用の穀物、豆、種実などを１０ｋｇ、２０ｋｇ単位で買おう！　くず米、砕米などが安い！</t>
    <rPh sb="0" eb="3">
      <t>ギョウムヨウ</t>
    </rPh>
    <rPh sb="4" eb="6">
      <t>コクモツ</t>
    </rPh>
    <rPh sb="7" eb="8">
      <t>マメ</t>
    </rPh>
    <rPh sb="9" eb="11">
      <t>シュジツ</t>
    </rPh>
    <rPh sb="23" eb="25">
      <t>タンイ</t>
    </rPh>
    <rPh sb="26" eb="27">
      <t>カ</t>
    </rPh>
    <rPh sb="33" eb="34">
      <t>コメ</t>
    </rPh>
    <rPh sb="35" eb="36">
      <t>クダ</t>
    </rPh>
    <rPh sb="36" eb="37">
      <t>コメ</t>
    </rPh>
    <rPh sb="40" eb="41">
      <t>ヤス</t>
    </rPh>
    <phoneticPr fontId="1"/>
  </si>
  <si>
    <t>※節約食トリビア</t>
    <rPh sb="1" eb="3">
      <t>セツヤク</t>
    </rPh>
    <rPh sb="3" eb="4">
      <t>ショク</t>
    </rPh>
    <phoneticPr fontId="1"/>
  </si>
  <si>
    <t>アミノ酸スコアに拘るなかれ。アミノ酸は分解されて、別のアミノ酸に再構築されるらしい。</t>
    <rPh sb="25" eb="26">
      <t>ベツ</t>
    </rPh>
    <rPh sb="30" eb="31">
      <t>サン</t>
    </rPh>
    <phoneticPr fontId="1"/>
  </si>
  <si>
    <t>※オメガ６とオメガ３比率に気を配ろう！</t>
    <rPh sb="10" eb="12">
      <t>ヒリツ</t>
    </rPh>
    <rPh sb="13" eb="14">
      <t>キ</t>
    </rPh>
    <rPh sb="15" eb="16">
      <t>クバ</t>
    </rPh>
    <phoneticPr fontId="1"/>
  </si>
  <si>
    <t>オメガ６（ω６）</t>
    <phoneticPr fontId="1"/>
  </si>
  <si>
    <t>オメガ３（ω３）</t>
    <phoneticPr fontId="1"/>
  </si>
  <si>
    <t>※栄養比率（例として記入してある数字は消してね）</t>
    <rPh sb="6" eb="7">
      <t>レイ</t>
    </rPh>
    <rPh sb="10" eb="12">
      <t>キニュウ</t>
    </rPh>
    <rPh sb="16" eb="18">
      <t>スウジ</t>
    </rPh>
    <rPh sb="19" eb="20">
      <t>ケ</t>
    </rPh>
    <phoneticPr fontId="1"/>
  </si>
  <si>
    <t>年間食費や月間食費を計算しよう！　</t>
    <rPh sb="0" eb="2">
      <t>ネンカン</t>
    </rPh>
    <rPh sb="2" eb="4">
      <t>ショクヒ</t>
    </rPh>
    <rPh sb="5" eb="7">
      <t>ゲッカン</t>
    </rPh>
    <rPh sb="7" eb="9">
      <t>ショクヒ</t>
    </rPh>
    <rPh sb="10" eb="12">
      <t>ケイサン</t>
    </rPh>
    <phoneticPr fontId="1"/>
  </si>
  <si>
    <t>18~29男</t>
    <rPh sb="5" eb="6">
      <t>オトコ</t>
    </rPh>
    <phoneticPr fontId="1"/>
  </si>
  <si>
    <t>20~30%</t>
    <phoneticPr fontId="1"/>
  </si>
  <si>
    <t>50~60%</t>
    <phoneticPr fontId="1"/>
  </si>
  <si>
    <t>7%以下</t>
    <rPh sb="2" eb="4">
      <t>イカ</t>
    </rPh>
    <phoneticPr fontId="1"/>
  </si>
  <si>
    <t>50~64男</t>
    <rPh sb="5" eb="6">
      <t>オトコ</t>
    </rPh>
    <phoneticPr fontId="1"/>
  </si>
  <si>
    <t>50~64女</t>
    <rPh sb="5" eb="6">
      <t>オンナ</t>
    </rPh>
    <phoneticPr fontId="1"/>
  </si>
  <si>
    <t>12~14男</t>
    <rPh sb="5" eb="6">
      <t>オトコ</t>
    </rPh>
    <phoneticPr fontId="1"/>
  </si>
  <si>
    <t>12~14女</t>
    <rPh sb="5" eb="6">
      <t>オンナ</t>
    </rPh>
    <phoneticPr fontId="1"/>
  </si>
  <si>
    <t>50~65%</t>
    <phoneticPr fontId="1"/>
  </si>
  <si>
    <t>18ｇ以上</t>
    <rPh sb="3" eb="5">
      <t>イジョウ</t>
    </rPh>
    <phoneticPr fontId="1"/>
  </si>
  <si>
    <t>20ｇ以上</t>
    <rPh sb="3" eb="5">
      <t>イジョウ</t>
    </rPh>
    <phoneticPr fontId="1"/>
  </si>
  <si>
    <t>21ｇ以上</t>
    <rPh sb="3" eb="5">
      <t>イジョウ</t>
    </rPh>
    <phoneticPr fontId="1"/>
  </si>
  <si>
    <t>10以下</t>
    <rPh sb="2" eb="4">
      <t>イカ</t>
    </rPh>
    <phoneticPr fontId="1"/>
  </si>
  <si>
    <t>17g以上</t>
    <rPh sb="3" eb="5">
      <t>イジョウ</t>
    </rPh>
    <phoneticPr fontId="1"/>
  </si>
  <si>
    <t>17ｇ以上</t>
    <rPh sb="3" eb="5">
      <t>イジョウ</t>
    </rPh>
    <phoneticPr fontId="1"/>
  </si>
  <si>
    <t>8~9男</t>
    <rPh sb="3" eb="4">
      <t>オトコ</t>
    </rPh>
    <phoneticPr fontId="1"/>
  </si>
  <si>
    <t>8~9女</t>
    <rPh sb="3" eb="4">
      <t>オンナ</t>
    </rPh>
    <phoneticPr fontId="1"/>
  </si>
  <si>
    <t>11g以上</t>
    <rPh sb="3" eb="5">
      <t>イジョウ</t>
    </rPh>
    <phoneticPr fontId="1"/>
  </si>
  <si>
    <t>75~男</t>
    <rPh sb="3" eb="4">
      <t>オトコ</t>
    </rPh>
    <phoneticPr fontId="1"/>
  </si>
  <si>
    <t>75~女</t>
    <rPh sb="3" eb="4">
      <t>オンナ</t>
    </rPh>
    <phoneticPr fontId="1"/>
  </si>
  <si>
    <t>19g</t>
    <phoneticPr fontId="1"/>
  </si>
  <si>
    <t>目安2</t>
    <rPh sb="0" eb="3">
      <t>メヤス2</t>
    </rPh>
    <phoneticPr fontId="1"/>
  </si>
  <si>
    <t>目安１</t>
    <rPh sb="0" eb="2">
      <t>メヤス</t>
    </rPh>
    <phoneticPr fontId="1"/>
  </si>
  <si>
    <t xml:space="preserve"> 目安３</t>
    <rPh sb="1" eb="3">
      <t>メヤス</t>
    </rPh>
    <phoneticPr fontId="1"/>
  </si>
  <si>
    <t xml:space="preserve"> 目安４</t>
    <rPh sb="1" eb="3">
      <t>メヤス</t>
    </rPh>
    <phoneticPr fontId="1"/>
  </si>
  <si>
    <t xml:space="preserve"> 目安５</t>
    <rPh sb="1" eb="3">
      <t>メヤス</t>
    </rPh>
    <phoneticPr fontId="1"/>
  </si>
  <si>
    <t xml:space="preserve"> 目安６</t>
    <rPh sb="1" eb="3">
      <t>メヤス</t>
    </rPh>
    <phoneticPr fontId="1"/>
  </si>
  <si>
    <t xml:space="preserve"> 目安７</t>
    <rPh sb="1" eb="3">
      <t>メヤス</t>
    </rPh>
    <phoneticPr fontId="1"/>
  </si>
  <si>
    <t>目安８</t>
    <rPh sb="0" eb="2">
      <t>メヤス</t>
    </rPh>
    <phoneticPr fontId="1"/>
  </si>
  <si>
    <t>目安９</t>
    <rPh sb="0" eb="2">
      <t>メヤス</t>
    </rPh>
    <phoneticPr fontId="1"/>
  </si>
  <si>
    <t xml:space="preserve"> 目安１０</t>
    <rPh sb="1" eb="3">
      <t>メヤス</t>
    </rPh>
    <phoneticPr fontId="1"/>
  </si>
  <si>
    <t xml:space="preserve"> 目安００</t>
    <rPh sb="1" eb="3">
      <t>メヤス</t>
    </rPh>
    <phoneticPr fontId="1"/>
  </si>
  <si>
    <t>ナトリウム（mg）×2.54÷1,000＝食塩相当量（g）</t>
    <phoneticPr fontId="1"/>
  </si>
  <si>
    <t>参考：Japanese-food.net(https://japanese-food.net/)、厚生労働省の日本人の食事摂取基準（https://www.mhlw.go.jp/stf/seisakunitsuite/bunya/kenkou_iryou/kenkou/eiyou/syokuji_kijyun.html）</t>
    <rPh sb="0" eb="2">
      <t>サンコウ</t>
    </rPh>
    <rPh sb="49" eb="51">
      <t>コウセイ</t>
    </rPh>
    <rPh sb="51" eb="54">
      <t>ロウドウショウ</t>
    </rPh>
    <rPh sb="55" eb="58">
      <t>ニホンジン</t>
    </rPh>
    <rPh sb="59" eb="61">
      <t>ショクジ</t>
    </rPh>
    <rPh sb="61" eb="63">
      <t>セッシュ</t>
    </rPh>
    <rPh sb="63" eb="65">
      <t>キジュン</t>
    </rPh>
    <phoneticPr fontId="1"/>
  </si>
  <si>
    <t>6.5未満</t>
  </si>
  <si>
    <t>7.5未満</t>
  </si>
  <si>
    <t>7.5未満</t>
    <rPh sb="3" eb="5">
      <t>ミマン</t>
    </rPh>
    <phoneticPr fontId="1"/>
  </si>
  <si>
    <t>7未満</t>
    <rPh sb="1" eb="3">
      <t>ミマン</t>
    </rPh>
    <phoneticPr fontId="1"/>
  </si>
  <si>
    <t>5未満</t>
    <rPh sb="1" eb="3">
      <t>ミマン</t>
    </rPh>
    <phoneticPr fontId="1"/>
  </si>
  <si>
    <t>食事を変更するときはいきなり変えずに緩やかに変更しようね☆。腸内環境が変わり、味覚も変わるよ。今まで食べていた物がまずく感じられるようになったり、今までまずいと思っていた物が美味しく感じられたりするんだ☆。</t>
    <phoneticPr fontId="1"/>
  </si>
  <si>
    <t>手順３：①PFCスコアを計算する。②炭水化物：食物繊維比率を計算する。③ナトリウム：カリウム比率を計算する。④オメガ６：オメガ３比率を計算する。⑤カルシウム：マグネシウム比率を計算する。⑥不溶性食物繊維比率：水溶性食物繊維比率を計算する</t>
    <phoneticPr fontId="1"/>
  </si>
  <si>
    <t>食品成分データベース（https://fooddb.mext.go.jp/を活用しよう）</t>
    <phoneticPr fontId="1"/>
  </si>
  <si>
    <t>手順１：①炭水化物食品。②タンパク質食品。③脂質食品。④ビタミン食品。⑤ミネラル食品。⑥オメガ３食品。⑦ビタミンB12食品。⑧ビタミンD食品の名前を表に加える</t>
    <rPh sb="0" eb="2">
      <t>テジュン</t>
    </rPh>
    <rPh sb="41" eb="42">
      <t>ヒン</t>
    </rPh>
    <rPh sb="48" eb="50">
      <t>ショクヒン</t>
    </rPh>
    <rPh sb="59" eb="61">
      <t>ショクヒン</t>
    </rPh>
    <rPh sb="68" eb="70">
      <t>ショクヒン</t>
    </rPh>
    <rPh sb="71" eb="73">
      <t>ナマエ</t>
    </rPh>
    <phoneticPr fontId="1"/>
  </si>
  <si>
    <t>ビタミンDはサプリメントからビタミンD3を摂ろう！　エビデンス強い！</t>
  </si>
  <si>
    <t>完全食を作ろう！　表に加える食品は使用する食品全てではなく、代表的な１０品目程度で十分。</t>
    <phoneticPr fontId="1"/>
  </si>
  <si>
    <t>糖質総量/g</t>
    <rPh sb="0" eb="2">
      <t>トウシツ</t>
    </rPh>
    <rPh sb="2" eb="4">
      <t>ソウリョウ</t>
    </rPh>
    <phoneticPr fontId="1"/>
  </si>
  <si>
    <t>???</t>
    <phoneticPr fontId="1"/>
  </si>
  <si>
    <t>20以下</t>
  </si>
  <si>
    <t>20以下</t>
    <rPh sb="2" eb="4">
      <t>イカ</t>
    </rPh>
    <phoneticPr fontId="1"/>
  </si>
  <si>
    <t>アルコール/g</t>
    <phoneticPr fontId="1"/>
  </si>
  <si>
    <t>コレステロール/g</t>
    <phoneticPr fontId="1"/>
  </si>
  <si>
    <t xml:space="preserve"> 合計</t>
    <rPh sb="1" eb="3">
      <t>ゴウケイ</t>
    </rPh>
    <phoneticPr fontId="1"/>
  </si>
  <si>
    <t>コレステロール/mg</t>
    <phoneticPr fontId="1"/>
  </si>
  <si>
    <t>200未満</t>
  </si>
  <si>
    <t>200未満</t>
    <rPh sb="3" eb="5">
      <t>ミマン</t>
    </rPh>
    <phoneticPr fontId="1"/>
  </si>
  <si>
    <t>飲むなよ！</t>
    <rPh sb="0" eb="1">
      <t>ノ</t>
    </rPh>
    <phoneticPr fontId="1"/>
  </si>
  <si>
    <t>食べるなよ！</t>
    <rPh sb="0" eb="1">
      <t>タ</t>
    </rPh>
    <phoneticPr fontId="1"/>
  </si>
  <si>
    <t>食事性コレステロールは血管に付着し、結晶化し、血管を突き破る。</t>
    <rPh sb="0" eb="3">
      <t>ショクジセイ</t>
    </rPh>
    <rPh sb="11" eb="13">
      <t>ケッカン</t>
    </rPh>
    <rPh sb="14" eb="16">
      <t>フチャク</t>
    </rPh>
    <rPh sb="18" eb="21">
      <t>ケッショウカ</t>
    </rPh>
    <rPh sb="23" eb="25">
      <t>ケッカン</t>
    </rPh>
    <rPh sb="26" eb="27">
      <t>ツ</t>
    </rPh>
    <rPh sb="28" eb="29">
      <t>ヤブ</t>
    </rPh>
    <phoneticPr fontId="1"/>
  </si>
  <si>
    <t>ワインを飲むよりもブドウジュースを飲んだ方が健康効果が高く、ぶどうジュースよりも新鮮なぶどうの方が健康効果が高い。</t>
    <rPh sb="4" eb="5">
      <t>ノ</t>
    </rPh>
    <rPh sb="17" eb="18">
      <t>ノ</t>
    </rPh>
    <rPh sb="20" eb="21">
      <t>ホウ</t>
    </rPh>
    <rPh sb="22" eb="26">
      <t>ケンコウコウカ</t>
    </rPh>
    <rPh sb="27" eb="28">
      <t>タカ</t>
    </rPh>
    <rPh sb="40" eb="42">
      <t>シンセン</t>
    </rPh>
    <rPh sb="47" eb="48">
      <t>ホウ</t>
    </rPh>
    <rPh sb="49" eb="53">
      <t>ケンコウコウカ</t>
    </rPh>
    <rPh sb="54" eb="55">
      <t>タカ</t>
    </rPh>
    <phoneticPr fontId="1"/>
  </si>
  <si>
    <t>少ない値段で、より多くの栄養を摂取できる食品を買おう！</t>
    <rPh sb="0" eb="1">
      <t>スク</t>
    </rPh>
    <rPh sb="3" eb="5">
      <t>ネダン</t>
    </rPh>
    <rPh sb="9" eb="10">
      <t>オオ</t>
    </rPh>
    <rPh sb="12" eb="14">
      <t>エイヨウ</t>
    </rPh>
    <rPh sb="15" eb="17">
      <t>セッシュ</t>
    </rPh>
    <rPh sb="20" eb="22">
      <t>ショクヒン</t>
    </rPh>
    <rPh sb="23" eb="24">
      <t>カ</t>
    </rPh>
    <phoneticPr fontId="1"/>
  </si>
  <si>
    <t>ワンランクアップしたいなら動物性食品は避けて、植物性食品だけで節約食＆完全食を作ろう！</t>
    <rPh sb="13" eb="16">
      <t>ドウブツセイ</t>
    </rPh>
    <rPh sb="16" eb="18">
      <t>ショクヒン</t>
    </rPh>
    <rPh sb="19" eb="20">
      <t>サ</t>
    </rPh>
    <rPh sb="23" eb="26">
      <t>ショクブツセイ</t>
    </rPh>
    <rPh sb="26" eb="28">
      <t>ショクヒン</t>
    </rPh>
    <rPh sb="31" eb="33">
      <t>セツヤク</t>
    </rPh>
    <rPh sb="33" eb="34">
      <t>ショク</t>
    </rPh>
    <rPh sb="35" eb="37">
      <t>カンゼン</t>
    </rPh>
    <rPh sb="37" eb="38">
      <t>ショク</t>
    </rPh>
    <rPh sb="39" eb="40">
      <t>ツク</t>
    </rPh>
    <phoneticPr fontId="1"/>
  </si>
  <si>
    <t>コレステロール=０</t>
    <phoneticPr fontId="1"/>
  </si>
  <si>
    <t>＊過不足栄養素</t>
    <phoneticPr fontId="1"/>
  </si>
  <si>
    <t xml:space="preserve"> 目安１１</t>
  </si>
  <si>
    <t xml:space="preserve"> 目安１２</t>
  </si>
  <si>
    <t>3~5男</t>
    <rPh sb="3" eb="4">
      <t>オトコ</t>
    </rPh>
    <phoneticPr fontId="1"/>
  </si>
  <si>
    <t>3~5女</t>
    <rPh sb="3" eb="4">
      <t>オンナ</t>
    </rPh>
    <phoneticPr fontId="1"/>
  </si>
  <si>
    <t>20~30%</t>
    <phoneticPr fontId="1"/>
  </si>
  <si>
    <t>50~60%</t>
  </si>
  <si>
    <t>50~60%</t>
    <phoneticPr fontId="1"/>
  </si>
  <si>
    <t>3.5未満</t>
    <rPh sb="3" eb="5">
      <t>ミマン</t>
    </rPh>
    <phoneticPr fontId="1"/>
  </si>
  <si>
    <t>10以下</t>
    <rPh sb="2" eb="4">
      <t>イカ</t>
    </rPh>
    <phoneticPr fontId="1"/>
  </si>
  <si>
    <t>8g以上</t>
    <rPh sb="2" eb="4">
      <t>イジョウ</t>
    </rPh>
    <phoneticPr fontId="1"/>
  </si>
  <si>
    <t>200未満</t>
    <rPh sb="3" eb="5">
      <t>ミマン</t>
    </rPh>
    <phoneticPr fontId="1"/>
  </si>
  <si>
    <t>手順２：食品成分データベース（https://fooddb.mext.go.jp/）にアクセスして、表に名前を表に加えた食品の具体的な栄養成分を記入する。数字は「合計」に自動計算されます。</t>
    <rPh sb="0" eb="2">
      <t>テジュン</t>
    </rPh>
    <rPh sb="50" eb="51">
      <t>ヒョウ</t>
    </rPh>
    <rPh sb="52" eb="54">
      <t>ナマエ</t>
    </rPh>
    <rPh sb="55" eb="56">
      <t>ヒョウ</t>
    </rPh>
    <rPh sb="57" eb="58">
      <t>クワ</t>
    </rPh>
    <rPh sb="60" eb="62">
      <t>ショクヒン</t>
    </rPh>
    <rPh sb="63" eb="66">
      <t>グタイテキ</t>
    </rPh>
    <rPh sb="67" eb="69">
      <t>エイヨウ</t>
    </rPh>
    <rPh sb="69" eb="71">
      <t>セイブン</t>
    </rPh>
    <rPh sb="72" eb="74">
      <t>キニュウ</t>
    </rPh>
    <rPh sb="77" eb="79">
      <t>スウジ</t>
    </rPh>
    <rPh sb="81" eb="83">
      <t>ゴウケイ</t>
    </rPh>
    <rPh sb="85" eb="87">
      <t>ジドウ</t>
    </rPh>
    <rPh sb="87" eb="89">
      <t>ケイサン</t>
    </rPh>
    <phoneticPr fontId="1"/>
  </si>
  <si>
    <t>ヘム鉄=0</t>
    <phoneticPr fontId="1"/>
  </si>
  <si>
    <t>塩分摂取量は腎血流量が多いほど控えて問題ない。</t>
    <rPh sb="0" eb="2">
      <t>エンブン</t>
    </rPh>
    <rPh sb="2" eb="5">
      <t>セッシュリョウ</t>
    </rPh>
    <rPh sb="6" eb="7">
      <t>ジン</t>
    </rPh>
    <rPh sb="7" eb="10">
      <t>ケツリュウリョウ</t>
    </rPh>
    <rPh sb="11" eb="12">
      <t>オオ</t>
    </rPh>
    <rPh sb="15" eb="16">
      <t>ヒカ</t>
    </rPh>
    <rPh sb="18" eb="20">
      <t>モンダイ</t>
    </rPh>
    <phoneticPr fontId="1"/>
  </si>
  <si>
    <t>※腎血流量が少ないと、身体はACE２からの血圧上昇をする。</t>
    <rPh sb="1" eb="2">
      <t>ジン</t>
    </rPh>
    <rPh sb="2" eb="5">
      <t>ケツリュウリョウ</t>
    </rPh>
    <rPh sb="6" eb="7">
      <t>スク</t>
    </rPh>
    <rPh sb="11" eb="13">
      <t>カラダ</t>
    </rPh>
    <rPh sb="21" eb="23">
      <t>ケツアツ</t>
    </rPh>
    <rPh sb="23" eb="25">
      <t>ジョウショウ</t>
    </rPh>
    <phoneticPr fontId="1"/>
  </si>
  <si>
    <t>※腎血流量を増やすために運動と、水分摂取をしよう。</t>
    <rPh sb="1" eb="2">
      <t>ジン</t>
    </rPh>
    <rPh sb="2" eb="5">
      <t>ケツリュウリョウ</t>
    </rPh>
    <rPh sb="6" eb="7">
      <t>フ</t>
    </rPh>
    <rPh sb="12" eb="14">
      <t>ウンドウ</t>
    </rPh>
    <rPh sb="16" eb="18">
      <t>スイブン</t>
    </rPh>
    <rPh sb="18" eb="20">
      <t>セッシュ</t>
    </rPh>
    <phoneticPr fontId="1"/>
  </si>
  <si>
    <t>手順１：右にある表の自分の年齢にだいたい合った摂取目安を選んで左の表の摂取目安部分にコピ＆ペーストする。</t>
    <rPh sb="0" eb="2">
      <t>テジュン</t>
    </rPh>
    <rPh sb="4" eb="5">
      <t>ミギ</t>
    </rPh>
    <rPh sb="8" eb="9">
      <t>ヒョウ</t>
    </rPh>
    <rPh sb="10" eb="12">
      <t>ジブン</t>
    </rPh>
    <rPh sb="13" eb="15">
      <t>ネンレイ</t>
    </rPh>
    <rPh sb="20" eb="21">
      <t>ア</t>
    </rPh>
    <rPh sb="23" eb="25">
      <t>セッシュ</t>
    </rPh>
    <rPh sb="25" eb="27">
      <t>メヤス</t>
    </rPh>
    <rPh sb="28" eb="29">
      <t>エラ</t>
    </rPh>
    <rPh sb="31" eb="32">
      <t>ヒダリ</t>
    </rPh>
    <rPh sb="33" eb="34">
      <t>ヒョウ</t>
    </rPh>
    <rPh sb="35" eb="37">
      <t>セッシュ</t>
    </rPh>
    <rPh sb="37" eb="39">
      <t>メヤス</t>
    </rPh>
    <rPh sb="39" eb="41">
      <t>ブブン</t>
    </rPh>
    <phoneticPr fontId="1"/>
  </si>
  <si>
    <t>※塩分摂取でも血圧上昇からの腎血流量上昇をできる。</t>
    <rPh sb="1" eb="3">
      <t>エンブン</t>
    </rPh>
    <rPh sb="3" eb="5">
      <t>セッシュ</t>
    </rPh>
    <rPh sb="7" eb="9">
      <t>ケツアツ</t>
    </rPh>
    <rPh sb="9" eb="11">
      <t>ジョウショウ</t>
    </rPh>
    <rPh sb="14" eb="15">
      <t>ジン</t>
    </rPh>
    <rPh sb="15" eb="18">
      <t>ケツリュウリョウ</t>
    </rPh>
    <rPh sb="18" eb="20">
      <t>ジョウショウ</t>
    </rPh>
    <phoneticPr fontId="1"/>
  </si>
  <si>
    <t>※運動と水分補給では血圧を上げずに腎血流量を増やせる。</t>
    <rPh sb="1" eb="3">
      <t>ウンドウ</t>
    </rPh>
    <rPh sb="4" eb="6">
      <t>スイブン</t>
    </rPh>
    <rPh sb="6" eb="8">
      <t>ホキュウ</t>
    </rPh>
    <rPh sb="10" eb="12">
      <t>ケツアツ</t>
    </rPh>
    <rPh sb="13" eb="14">
      <t>ア</t>
    </rPh>
    <rPh sb="17" eb="18">
      <t>ジン</t>
    </rPh>
    <rPh sb="18" eb="21">
      <t>ケツリュウリョウ</t>
    </rPh>
    <rPh sb="22" eb="23">
      <t>フ</t>
    </rPh>
    <phoneticPr fontId="1"/>
  </si>
  <si>
    <t>P列1/3</t>
    <rPh sb="1" eb="2">
      <t>レツ</t>
    </rPh>
    <phoneticPr fontId="1"/>
  </si>
  <si>
    <t>O列の１食分</t>
    <rPh sb="1" eb="2">
      <t>レツ</t>
    </rPh>
    <rPh sb="4" eb="6">
      <t>ショクブン</t>
    </rPh>
    <phoneticPr fontId="1"/>
  </si>
  <si>
    <t>P列の１食分</t>
    <rPh sb="1" eb="2">
      <t>レツ</t>
    </rPh>
    <rPh sb="4" eb="6">
      <t>ショクブン</t>
    </rPh>
    <phoneticPr fontId="1"/>
  </si>
  <si>
    <t>エンゲル係数（％）= 食費 ÷ 消費支出 × 100</t>
    <phoneticPr fontId="1"/>
  </si>
  <si>
    <t>一日消費量／ｇ</t>
    <rPh sb="0" eb="2">
      <t>イチニチ</t>
    </rPh>
    <rPh sb="2" eb="5">
      <t>ショウヒリョウ</t>
    </rPh>
    <phoneticPr fontId="1"/>
  </si>
  <si>
    <t>年間費用／円</t>
    <rPh sb="0" eb="2">
      <t>ネンカン</t>
    </rPh>
    <rPh sb="2" eb="4">
      <t>ヒヨウ</t>
    </rPh>
    <rPh sb="5" eb="6">
      <t>エン</t>
    </rPh>
    <phoneticPr fontId="1"/>
  </si>
  <si>
    <t>一食消費量／ｇ</t>
    <rPh sb="0" eb="1">
      <t>イチ</t>
    </rPh>
    <rPh sb="1" eb="2">
      <t>ショク</t>
    </rPh>
    <rPh sb="2" eb="5">
      <t>ショウヒリョウ</t>
    </rPh>
    <phoneticPr fontId="1"/>
  </si>
  <si>
    <t>年間消費量／ｇ</t>
    <rPh sb="0" eb="2">
      <t>ネンカン</t>
    </rPh>
    <rPh sb="2" eb="5">
      <t>ショウヒリョウ</t>
    </rPh>
    <phoneticPr fontId="1"/>
  </si>
  <si>
    <t>週間消費量／ｇ</t>
    <rPh sb="0" eb="2">
      <t>シュウカン</t>
    </rPh>
    <rPh sb="2" eb="5">
      <t>ショウヒリョウ</t>
    </rPh>
    <phoneticPr fontId="1"/>
  </si>
  <si>
    <t>週間費用／円</t>
    <rPh sb="0" eb="2">
      <t>シュウカン</t>
    </rPh>
    <rPh sb="2" eb="4">
      <t>ヒヨウ</t>
    </rPh>
    <rPh sb="5" eb="6">
      <t>エン</t>
    </rPh>
    <phoneticPr fontId="1"/>
  </si>
  <si>
    <t>月間費用／円</t>
    <rPh sb="0" eb="2">
      <t>ゲッカン</t>
    </rPh>
    <rPh sb="2" eb="4">
      <t>ヒヨウ</t>
    </rPh>
    <phoneticPr fontId="1"/>
  </si>
  <si>
    <t>一食費用／円</t>
    <rPh sb="0" eb="2">
      <t>イッショク</t>
    </rPh>
    <rPh sb="2" eb="4">
      <t>ヒヨウ</t>
    </rPh>
    <phoneticPr fontId="1"/>
  </si>
  <si>
    <t>月間消費量／ｇ</t>
    <rPh sb="0" eb="2">
      <t>ゲッカン</t>
    </rPh>
    <rPh sb="2" eb="5">
      <t>ショウヒリョウ</t>
    </rPh>
    <phoneticPr fontId="1"/>
  </si>
  <si>
    <t>一日費用／円</t>
    <rPh sb="0" eb="2">
      <t>イチニチ</t>
    </rPh>
    <rPh sb="2" eb="4">
      <t>ヒヨウ</t>
    </rPh>
    <rPh sb="5" eb="6">
      <t>エン</t>
    </rPh>
    <phoneticPr fontId="1"/>
  </si>
  <si>
    <t>一回購入重量／一回費用</t>
    <phoneticPr fontId="1"/>
  </si>
  <si>
    <t>年間購入回数／一回消費日数</t>
    <phoneticPr fontId="1"/>
  </si>
  <si>
    <t>ﾁｱｼｰﾄﾞ</t>
    <phoneticPr fontId="1"/>
  </si>
  <si>
    <t xml:space="preserve"> レンズ豆</t>
    <rPh sb="4" eb="5">
      <t>マメ</t>
    </rPh>
    <phoneticPr fontId="1"/>
  </si>
  <si>
    <t xml:space="preserve"> カレー粉</t>
    <rPh sb="4" eb="5">
      <t>コ</t>
    </rPh>
    <phoneticPr fontId="1"/>
  </si>
  <si>
    <t>ｼﾞｬｶﾞｲﾓ</t>
    <phoneticPr fontId="1"/>
  </si>
  <si>
    <t>ニンジン</t>
    <phoneticPr fontId="1"/>
  </si>
  <si>
    <t>ﾆｭｰﾄﾘｼｮﾝﾙｲｰｽﾄ</t>
    <phoneticPr fontId="1"/>
  </si>
  <si>
    <t>350g</t>
    <phoneticPr fontId="1"/>
  </si>
  <si>
    <t>55g</t>
  </si>
  <si>
    <t>55g</t>
    <phoneticPr fontId="1"/>
  </si>
  <si>
    <t>10g</t>
    <phoneticPr fontId="1"/>
  </si>
  <si>
    <t>120g</t>
  </si>
  <si>
    <t>アセロラ</t>
    <phoneticPr fontId="1"/>
  </si>
  <si>
    <t>100g</t>
    <phoneticPr fontId="1"/>
  </si>
  <si>
    <t>tr</t>
  </si>
  <si>
    <t>Tr</t>
  </si>
  <si>
    <t>Tr</t>
    <phoneticPr fontId="1"/>
  </si>
  <si>
    <t>-</t>
    <phoneticPr fontId="1"/>
  </si>
  <si>
    <t>2ｇ</t>
  </si>
  <si>
    <t>?</t>
  </si>
  <si>
    <t>?</t>
    <phoneticPr fontId="1"/>
  </si>
  <si>
    <t>黒きくらげじゃないとクロムが少ないのよ／&gt;△&lt;＼</t>
    <phoneticPr fontId="1"/>
  </si>
  <si>
    <t>ｱﾗｹﾞｷｸﾗｹﾞ</t>
    <phoneticPr fontId="1"/>
  </si>
  <si>
    <t>20g</t>
    <phoneticPr fontId="1"/>
  </si>
  <si>
    <t>白米</t>
    <rPh sb="0" eb="1">
      <t>シロ</t>
    </rPh>
    <rPh sb="1" eb="2">
      <t>コメ</t>
    </rPh>
    <phoneticPr fontId="1"/>
  </si>
  <si>
    <t>でも普段食べているきくらげが「あらげきくらげ」だった！ だいたいあらげきくらげってオメガ6脂肪酸が多すぎるし・・・&lt;(｀^´)&gt;</t>
    <rPh sb="2" eb="4">
      <t>フダン</t>
    </rPh>
    <rPh sb="4" eb="5">
      <t>タ</t>
    </rPh>
    <rPh sb="45" eb="48">
      <t>シボウサン</t>
    </rPh>
    <rPh sb="49" eb="50">
      <t>オオ</t>
    </rPh>
    <phoneticPr fontId="1"/>
  </si>
  <si>
    <t>砕米</t>
    <rPh sb="0" eb="1">
      <t>クダ</t>
    </rPh>
    <rPh sb="1" eb="2">
      <t>コメ</t>
    </rPh>
    <phoneticPr fontId="1"/>
  </si>
  <si>
    <t>チアシード</t>
    <phoneticPr fontId="1"/>
  </si>
  <si>
    <t>カットわかめ</t>
    <phoneticPr fontId="1"/>
  </si>
  <si>
    <t>ｶｯﾄﾜｶﾒ</t>
    <phoneticPr fontId="1"/>
  </si>
  <si>
    <t>きくらげ</t>
    <phoneticPr fontId="1"/>
  </si>
  <si>
    <t>いりごま</t>
    <phoneticPr fontId="1"/>
  </si>
  <si>
    <t>いりごま</t>
    <phoneticPr fontId="1"/>
  </si>
  <si>
    <t>レンズマメ</t>
    <phoneticPr fontId="1"/>
  </si>
  <si>
    <t>カレー粉</t>
    <rPh sb="3" eb="4">
      <t>コ</t>
    </rPh>
    <phoneticPr fontId="1"/>
  </si>
  <si>
    <t>ニュートリショナルイースト</t>
    <phoneticPr fontId="1"/>
  </si>
  <si>
    <t>ニンジン</t>
    <phoneticPr fontId="1"/>
  </si>
  <si>
    <t>ジャガイモ</t>
    <phoneticPr fontId="1"/>
  </si>
  <si>
    <t>味噌</t>
    <rPh sb="0" eb="2">
      <t>ミソ</t>
    </rPh>
    <phoneticPr fontId="1"/>
  </si>
  <si>
    <t>アセロラ</t>
    <phoneticPr fontId="1"/>
  </si>
  <si>
    <t>２３ｋｇ／３２８０円</t>
    <rPh sb="9" eb="10">
      <t>エン</t>
    </rPh>
    <phoneticPr fontId="1"/>
  </si>
  <si>
    <t>５．６回／６５．７１日</t>
    <rPh sb="3" eb="4">
      <t>カイ</t>
    </rPh>
    <rPh sb="10" eb="11">
      <t>ニチ</t>
    </rPh>
    <phoneticPr fontId="1"/>
  </si>
  <si>
    <t>ヤマノライス　楽天市場店</t>
    <rPh sb="7" eb="9">
      <t>ラクテン</t>
    </rPh>
    <rPh sb="9" eb="11">
      <t>イチバ</t>
    </rPh>
    <rPh sb="11" eb="12">
      <t>ミセ</t>
    </rPh>
    <phoneticPr fontId="1"/>
  </si>
  <si>
    <t>2023年4月3日は２０ｋｇ１万円が相場か？</t>
    <rPh sb="0" eb="9">
      <t>キョウ</t>
    </rPh>
    <rPh sb="15" eb="17">
      <t>マンエン</t>
    </rPh>
    <rPh sb="18" eb="20">
      <t>ソウバ</t>
    </rPh>
    <phoneticPr fontId="1"/>
  </si>
  <si>
    <t>作成日：２０２３年０４月０３日月曜日</t>
    <rPh sb="15" eb="16">
      <t>ゲツ</t>
    </rPh>
    <phoneticPr fontId="1"/>
  </si>
  <si>
    <t>２ｋｇ／９９０円</t>
    <rPh sb="7" eb="8">
      <t>エン</t>
    </rPh>
    <phoneticPr fontId="1"/>
  </si>
  <si>
    <t>１０回／３６日</t>
    <rPh sb="2" eb="3">
      <t>カイ</t>
    </rPh>
    <rPh sb="6" eb="7">
      <t>ニチ</t>
    </rPh>
    <phoneticPr fontId="1"/>
  </si>
  <si>
    <t>１ｋｇ／２９８０円</t>
    <rPh sb="8" eb="9">
      <t>エン</t>
    </rPh>
    <phoneticPr fontId="1"/>
  </si>
  <si>
    <t>１ｋｇ／２３９０円</t>
    <rPh sb="8" eb="9">
      <t>エン</t>
    </rPh>
    <phoneticPr fontId="1"/>
  </si>
  <si>
    <t>balocco　楽天</t>
    <rPh sb="8" eb="10">
      <t>ラクテン</t>
    </rPh>
    <phoneticPr fontId="1"/>
  </si>
  <si>
    <t>大道貿易株式会社　楽天</t>
    <rPh sb="9" eb="11">
      <t>ラクテン</t>
    </rPh>
    <phoneticPr fontId="1"/>
  </si>
  <si>
    <t>マルトモ 裏白木耳スライス 1kg　楽天</t>
    <rPh sb="18" eb="20">
      <t>ラクテン</t>
    </rPh>
    <phoneticPr fontId="1"/>
  </si>
  <si>
    <t>1ｋｇ／５５０円</t>
    <rPh sb="7" eb="8">
      <t>エン</t>
    </rPh>
    <phoneticPr fontId="1"/>
  </si>
  <si>
    <t>業務スーパー</t>
    <rPh sb="0" eb="2">
      <t>ギョウム</t>
    </rPh>
    <phoneticPr fontId="1"/>
  </si>
  <si>
    <t>７．３回／２０ｇ</t>
    <rPh sb="3" eb="4">
      <t>カイ</t>
    </rPh>
    <phoneticPr fontId="1"/>
  </si>
  <si>
    <t>１０ｋｇ／５９４０円</t>
    <rPh sb="9" eb="10">
      <t>エン</t>
    </rPh>
    <phoneticPr fontId="1"/>
  </si>
  <si>
    <t>２回／１８２．５日</t>
    <rPh sb="1" eb="2">
      <t>カイ</t>
    </rPh>
    <rPh sb="8" eb="9">
      <t>ニチ</t>
    </rPh>
    <phoneticPr fontId="1"/>
  </si>
  <si>
    <t>３９ショップ　楽天</t>
    <rPh sb="7" eb="9">
      <t>ラクテン</t>
    </rPh>
    <phoneticPr fontId="1"/>
  </si>
  <si>
    <t>１ｋｇ／１２０９円</t>
    <rPh sb="8" eb="9">
      <t>エン</t>
    </rPh>
    <phoneticPr fontId="1"/>
  </si>
  <si>
    <t>３．６５回／１００日</t>
    <rPh sb="4" eb="5">
      <t>カイ</t>
    </rPh>
    <rPh sb="9" eb="10">
      <t>ニチ</t>
    </rPh>
    <phoneticPr fontId="1"/>
  </si>
  <si>
    <t>iherb KAL, 栄養酵母フレーク、ワンダフルナッツ風味、無糖、624g（22オンス）</t>
    <phoneticPr fontId="1"/>
  </si>
  <si>
    <t>Ａｍａｚｏｎ 甘利香辛食品 花ベルカレーパウダー 1kg　C&amp;Aスパイス　</t>
    <phoneticPr fontId="1"/>
  </si>
  <si>
    <t>０．５８５回／６２４日</t>
    <rPh sb="5" eb="6">
      <t>カイ</t>
    </rPh>
    <rPh sb="10" eb="11">
      <t>ニチ</t>
    </rPh>
    <phoneticPr fontId="1"/>
  </si>
  <si>
    <t>６２４ｇ×２／3082円×２</t>
    <rPh sb="11" eb="12">
      <t>エン</t>
    </rPh>
    <phoneticPr fontId="1"/>
  </si>
  <si>
    <t xml:space="preserve"> アセロラ 訳あり　情熱畑　楽天市場店</t>
    <rPh sb="10" eb="12">
      <t>ジョウネツ</t>
    </rPh>
    <rPh sb="12" eb="13">
      <t>ハタケ</t>
    </rPh>
    <rPh sb="14" eb="16">
      <t>ラクテン</t>
    </rPh>
    <rPh sb="16" eb="18">
      <t>イチバ</t>
    </rPh>
    <rPh sb="18" eb="19">
      <t>テン</t>
    </rPh>
    <phoneticPr fontId="1"/>
  </si>
  <si>
    <t>スーパーなど。1ｋｇ４００円</t>
    <rPh sb="13" eb="14">
      <t>エン</t>
    </rPh>
    <phoneticPr fontId="1"/>
  </si>
  <si>
    <r>
      <t>どうにか安く買おう</t>
    </r>
    <r>
      <rPr>
        <sz val="11"/>
        <color theme="1"/>
        <rFont val="Segoe UI Symbol"/>
        <family val="2"/>
      </rPr>
      <t>✨</t>
    </r>
    <rPh sb="4" eb="5">
      <t>ヤス</t>
    </rPh>
    <rPh sb="6" eb="7">
      <t>カ</t>
    </rPh>
    <phoneticPr fontId="1"/>
  </si>
  <si>
    <t>にんじん1ｋｇ400円の場合は17500</t>
    <rPh sb="12" eb="14">
      <t>バアイ</t>
    </rPh>
    <phoneticPr fontId="1"/>
  </si>
  <si>
    <t>スーパーなど。１ｋｇ４００円。</t>
    <rPh sb="13" eb="14">
      <t>エン</t>
    </rPh>
    <phoneticPr fontId="1"/>
  </si>
  <si>
    <t>４００ｇ／１６０円</t>
    <rPh sb="8" eb="9">
      <t>エン</t>
    </rPh>
    <phoneticPr fontId="1"/>
  </si>
  <si>
    <t>４ｋｇ／３０００円程度</t>
    <rPh sb="8" eb="9">
      <t>エン</t>
    </rPh>
    <rPh sb="9" eb="11">
      <t>テイド</t>
    </rPh>
    <phoneticPr fontId="1"/>
  </si>
  <si>
    <t>ネットで送料含めて３０００円程度</t>
    <rPh sb="4" eb="6">
      <t>ソウリョウ</t>
    </rPh>
    <rPh sb="6" eb="7">
      <t>フク</t>
    </rPh>
    <rPh sb="13" eb="14">
      <t>エン</t>
    </rPh>
    <rPh sb="14" eb="16">
      <t>テイド</t>
    </rPh>
    <phoneticPr fontId="1"/>
  </si>
  <si>
    <t>１ｋｇ３００円１３１４０円</t>
    <rPh sb="6" eb="7">
      <t>エン</t>
    </rPh>
    <rPh sb="12" eb="13">
      <t>エン</t>
    </rPh>
    <phoneticPr fontId="1"/>
  </si>
  <si>
    <t>１０９．５回／３．３３日</t>
    <rPh sb="5" eb="6">
      <t>カイ</t>
    </rPh>
    <rPh sb="11" eb="12">
      <t>ニチ</t>
    </rPh>
    <phoneticPr fontId="1"/>
  </si>
  <si>
    <t>１回／３６５日</t>
    <rPh sb="1" eb="2">
      <t>カイ</t>
    </rPh>
    <rPh sb="6" eb="7">
      <t>ニチ</t>
    </rPh>
    <phoneticPr fontId="1"/>
  </si>
  <si>
    <t>ｱｰﾓﾝﾄﾞ</t>
    <phoneticPr fontId="1"/>
  </si>
  <si>
    <t>14ｇ</t>
    <phoneticPr fontId="1"/>
  </si>
  <si>
    <t>Tr</t>
    <phoneticPr fontId="1"/>
  </si>
  <si>
    <t>-</t>
    <phoneticPr fontId="1"/>
  </si>
  <si>
    <t>栄養成分</t>
    <rPh sb="0" eb="4">
      <t>エイヨウセイブン</t>
    </rPh>
    <phoneticPr fontId="1"/>
  </si>
  <si>
    <t>N列の1食分</t>
    <rPh sb="1" eb="2">
      <t>レツ</t>
    </rPh>
    <rPh sb="4" eb="6">
      <t>ショクブン</t>
    </rPh>
    <phoneticPr fontId="1"/>
  </si>
  <si>
    <t>4ｇ</t>
    <phoneticPr fontId="1"/>
  </si>
  <si>
    <t>-</t>
    <phoneticPr fontId="1"/>
  </si>
  <si>
    <t>Tr</t>
    <phoneticPr fontId="1"/>
  </si>
  <si>
    <t>7,1</t>
    <phoneticPr fontId="1"/>
  </si>
  <si>
    <t>Calorie=合計2014kcal</t>
    <phoneticPr fontId="1"/>
  </si>
  <si>
    <t>Protein=合計58.3*4=233.2kcal</t>
    <phoneticPr fontId="1"/>
  </si>
  <si>
    <t>Fat=合計42.8*9=385.2kcal</t>
    <phoneticPr fontId="1"/>
  </si>
  <si>
    <t>Carbo=合計374.4*4=1497.6kcal</t>
    <phoneticPr fontId="1"/>
  </si>
  <si>
    <t>PFC=P233.2：F385.2：C1497.6=P11.58%：F19.12%：C74.36%(11.58+19.12+74.36=105.06)　</t>
    <phoneticPr fontId="1"/>
  </si>
  <si>
    <t>Ca：Mg=770.8：535.4=1.44（理想は1～1．5。1に近い方が望ましい）</t>
    <rPh sb="23" eb="25">
      <t>リソウ</t>
    </rPh>
    <rPh sb="34" eb="35">
      <t>チカ</t>
    </rPh>
    <rPh sb="36" eb="37">
      <t>ホウ</t>
    </rPh>
    <rPh sb="38" eb="39">
      <t>ノゾ</t>
    </rPh>
    <phoneticPr fontId="1"/>
  </si>
  <si>
    <t>Ca：P=770.8：1360=5.67（カルリン比。1対1が高効率）</t>
    <rPh sb="25" eb="26">
      <t>ヒ</t>
    </rPh>
    <rPh sb="28" eb="29">
      <t>タイ</t>
    </rPh>
    <rPh sb="31" eb="32">
      <t>コウ</t>
    </rPh>
    <rPh sb="32" eb="34">
      <t>コウリツ</t>
    </rPh>
    <phoneticPr fontId="1"/>
  </si>
  <si>
    <t>ω6：ω3=16.88：11.22=1.5（1～1．5がベスト。理想は1．1～1．2か。右表のオメガ６とオメガ３の摂取目安は正確ではない。）</t>
    <rPh sb="32" eb="34">
      <t>リソウ</t>
    </rPh>
    <phoneticPr fontId="1"/>
  </si>
  <si>
    <t>Na：K=422：2540=0.17（理想値は不明。尿中ナトカリ比は2以下推奨）</t>
    <rPh sb="19" eb="21">
      <t>リソウ</t>
    </rPh>
    <rPh sb="21" eb="22">
      <t>チ</t>
    </rPh>
    <rPh sb="23" eb="25">
      <t>フメイ</t>
    </rPh>
    <rPh sb="26" eb="28">
      <t>ニョウチュウ</t>
    </rPh>
    <rPh sb="32" eb="33">
      <t>ヒ</t>
    </rPh>
    <rPh sb="35" eb="37">
      <t>イカ</t>
    </rPh>
    <rPh sb="37" eb="39">
      <t>スイショウ</t>
    </rPh>
    <phoneticPr fontId="1"/>
  </si>
  <si>
    <t>銅：亜鉛=3.05：13.7=0/22（理想値不明。血中では銅よりも亜鉛が少し多いのが理想らしい）</t>
    <rPh sb="20" eb="22">
      <t>リソウ</t>
    </rPh>
    <rPh sb="22" eb="23">
      <t>チ</t>
    </rPh>
    <rPh sb="23" eb="25">
      <t>フメイ</t>
    </rPh>
    <phoneticPr fontId="1"/>
  </si>
  <si>
    <t>糖：蛋白=313.2：58.3=5.37（運動後に食べるなら３：１が理想。）</t>
    <rPh sb="21" eb="24">
      <t>ウンドウゴ</t>
    </rPh>
    <rPh sb="25" eb="26">
      <t>タ</t>
    </rPh>
    <rPh sb="34" eb="36">
      <t>リソウ</t>
    </rPh>
    <phoneticPr fontId="1"/>
  </si>
  <si>
    <t>不溶：水溶=49.1：10.7=4.59（理想は2：1）</t>
    <rPh sb="21" eb="23">
      <t>リソウ</t>
    </rPh>
    <phoneticPr fontId="1"/>
  </si>
  <si>
    <t>炭水化物：食物繊維=374.4：61.9=6.04（理想は5：1）</t>
    <rPh sb="26" eb="28">
      <t>リソウ</t>
    </rPh>
    <phoneticPr fontId="1"/>
  </si>
  <si>
    <t>ナトリウム／塩が少ない時は水分を十分摂取して運動してね。血流量が高いと減塩は有効！</t>
    <rPh sb="6" eb="7">
      <t>シオ</t>
    </rPh>
    <rPh sb="8" eb="9">
      <t>スク</t>
    </rPh>
    <rPh sb="11" eb="12">
      <t>トキ</t>
    </rPh>
    <rPh sb="13" eb="15">
      <t>スイブン</t>
    </rPh>
    <rPh sb="16" eb="18">
      <t>ジュウブン</t>
    </rPh>
    <rPh sb="18" eb="20">
      <t>セッシュ</t>
    </rPh>
    <rPh sb="22" eb="24">
      <t>ウンドウ</t>
    </rPh>
    <rPh sb="28" eb="31">
      <t>ケツリュウリョウ</t>
    </rPh>
    <rPh sb="32" eb="33">
      <t>タカ</t>
    </rPh>
    <rPh sb="35" eb="37">
      <t>ゲンエン</t>
    </rPh>
    <rPh sb="38" eb="40">
      <t>ユウコウ</t>
    </rPh>
    <phoneticPr fontId="1"/>
  </si>
  <si>
    <t>ビオチンが１μｇ足りない。</t>
    <rPh sb="8" eb="9">
      <t>タ</t>
    </rPh>
    <phoneticPr fontId="1"/>
  </si>
  <si>
    <t>カレーの隠された味として調味料や野菜・果物を入れて、不足栄養素分を補おう！</t>
    <rPh sb="4" eb="5">
      <t>カク</t>
    </rPh>
    <rPh sb="8" eb="9">
      <t>アジ</t>
    </rPh>
    <rPh sb="12" eb="15">
      <t>チョウミリョウ</t>
    </rPh>
    <rPh sb="16" eb="18">
      <t>ヤサイ</t>
    </rPh>
    <rPh sb="19" eb="21">
      <t>クダモノ</t>
    </rPh>
    <rPh sb="22" eb="23">
      <t>イ</t>
    </rPh>
    <rPh sb="26" eb="28">
      <t>フソク</t>
    </rPh>
    <rPh sb="28" eb="31">
      <t>エイヨウソ</t>
    </rPh>
    <rPh sb="31" eb="32">
      <t>ブン</t>
    </rPh>
    <rPh sb="33" eb="34">
      <t>オギナ</t>
    </rPh>
    <phoneticPr fontId="1"/>
  </si>
  <si>
    <t>アルコールとコレステロールは一切摂取しない方が勝る。</t>
    <phoneticPr fontId="1"/>
  </si>
  <si>
    <t>ビタミンKがはっきり足りない。3分の2。わかめ２倍入れるのかい？</t>
    <rPh sb="10" eb="11">
      <t>タ</t>
    </rPh>
    <rPh sb="16" eb="17">
      <t>ブン</t>
    </rPh>
    <rPh sb="24" eb="25">
      <t>バイ</t>
    </rPh>
    <rPh sb="25" eb="26">
      <t>イ</t>
    </rPh>
    <phoneticPr fontId="1"/>
  </si>
  <si>
    <t>つーか、このカレー薄味だねー。</t>
    <rPh sb="9" eb="11">
      <t>ウスアジ</t>
    </rPh>
    <phoneticPr fontId="1"/>
  </si>
  <si>
    <t>１ｋｇ×２／１９８０円*2</t>
    <rPh sb="10" eb="11">
      <t>エン</t>
    </rPh>
    <phoneticPr fontId="1"/>
  </si>
  <si>
    <t>6.7g</t>
    <phoneticPr fontId="1"/>
  </si>
  <si>
    <t>-</t>
    <phoneticPr fontId="1"/>
  </si>
  <si>
    <t>6g</t>
    <phoneticPr fontId="1"/>
  </si>
  <si>
    <t>購入商品(たまたま見つけた商品)</t>
    <rPh sb="0" eb="2">
      <t>コウニュウ</t>
    </rPh>
    <rPh sb="2" eb="4">
      <t>ショウヒン</t>
    </rPh>
    <rPh sb="9" eb="10">
      <t>ミ</t>
    </rPh>
    <rPh sb="13" eb="15">
      <t>ショウヒン</t>
    </rPh>
    <phoneticPr fontId="1"/>
  </si>
  <si>
    <t>約２．４４５５回／約１４９日</t>
    <rPh sb="0" eb="1">
      <t>ヤク</t>
    </rPh>
    <rPh sb="7" eb="8">
      <t>カイ</t>
    </rPh>
    <rPh sb="9" eb="10">
      <t>ヤク</t>
    </rPh>
    <rPh sb="13" eb="14">
      <t>ニチ</t>
    </rPh>
    <phoneticPr fontId="1"/>
  </si>
  <si>
    <t>２．１９０回／１６７日</t>
    <rPh sb="5" eb="6">
      <t>カイ</t>
    </rPh>
    <rPh sb="10" eb="11">
      <t>ニチ</t>
    </rPh>
    <phoneticPr fontId="1"/>
  </si>
  <si>
    <t>１．４６回／２５０日</t>
    <rPh sb="4" eb="5">
      <t>カイ</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</si>
</sst>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b/>
      <sz val="11"/>
      <color theme="0"/>
      <name val="Yu Gothic"/>
      <family val="2"/>
      <scheme val="minor"/>
    </font>
    <font>
      <b/>
      <sz val="8"/>
      <color rgb="FF1E1E18"/>
      <name val="メイリオ"/>
      <family val="3"/>
      <charset val="128"/>
    </font>
    <font>
      <b/>
      <sz val="11"/>
      <color theme="1"/>
      <name val="Yu Gothic"/>
      <family val="3"/>
      <charset val="128"/>
      <scheme val="minor"/>
    </font>
    <font>
      <b/>
      <sz val="12"/>
      <color theme="1"/>
      <name val="Yu Gothic"/>
      <family val="3"/>
      <charset val="128"/>
      <scheme val="minor"/>
    </font>
    <font>
      <b/>
      <sz val="14"/>
      <color rgb="FF1E1E18"/>
      <name val="メイリオ"/>
      <family val="3"/>
      <charset val="128"/>
    </font>
    <font>
      <b/>
      <sz val="12"/>
      <color rgb="FF000000"/>
      <name val="メイリオ"/>
      <family val="3"/>
      <charset val="128"/>
    </font>
    <font>
      <sz val="11"/>
      <name val="Yu Gothic"/>
      <family val="2"/>
      <scheme val="minor"/>
    </font>
    <font>
      <sz val="11"/>
      <name val="Yu Gothic"/>
      <family val="3"/>
      <charset val="128"/>
      <scheme val="minor"/>
    </font>
    <font>
      <sz val="11"/>
      <color theme="1"/>
      <name val="Segoe UI Symbol"/>
      <family val="2"/>
    </font>
    <font>
      <sz val="11"/>
      <color theme="1"/>
      <name val="Yu Gothic"/>
      <family val="3"/>
      <charset val="128"/>
      <scheme val="minor"/>
    </font>
    <font>
      <sz val="11"/>
      <color rgb="FFC00000"/>
      <name val="Yu Gothic"/>
      <family val="3"/>
      <charset val="128"/>
      <scheme val="minor"/>
    </font>
  </fonts>
  <fills count="18">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bgColor theme="0" tint="-0.14999847407452621"/>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theme="4"/>
      </patternFill>
    </fill>
    <fill>
      <patternFill patternType="solid">
        <fgColor theme="0"/>
        <bgColor theme="4"/>
      </patternFill>
    </fill>
    <fill>
      <patternFill patternType="solid">
        <fgColor rgb="FFFFC000"/>
        <bgColor theme="0" tint="-0.14999847407452621"/>
      </patternFill>
    </fill>
    <fill>
      <patternFill patternType="solid">
        <fgColor rgb="FFFFC000"/>
        <bgColor indexed="64"/>
      </patternFill>
    </fill>
    <fill>
      <patternFill patternType="solid">
        <fgColor theme="9" tint="0.79998168889431442"/>
        <bgColor indexed="64"/>
      </patternFill>
    </fill>
    <fill>
      <patternFill patternType="solid">
        <fgColor theme="9" tint="0.79998168889431442"/>
        <bgColor theme="0" tint="-0.14999847407452621"/>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s>
  <borders count="36">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right/>
      <top style="thin">
        <color theme="1"/>
      </top>
      <bottom style="thin">
        <color theme="4" tint="0.39997558519241921"/>
      </bottom>
      <diagonal/>
    </border>
    <border>
      <left/>
      <right/>
      <top style="thin">
        <color theme="4" tint="0.3999755851924192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4" tint="0.39997558519241921"/>
      </right>
      <top style="thin">
        <color theme="4" tint="0.39997558519241921"/>
      </top>
      <bottom/>
      <diagonal/>
    </border>
    <border>
      <left style="thin">
        <color indexed="64"/>
      </left>
      <right style="thin">
        <color theme="4" tint="0.39997558519241921"/>
      </right>
      <top style="thin">
        <color theme="4" tint="0.39997558519241921"/>
      </top>
      <bottom/>
      <diagonal/>
    </border>
    <border>
      <left/>
      <right/>
      <top style="thin">
        <color theme="4" tint="0.39997558519241921"/>
      </top>
      <bottom/>
      <diagonal/>
    </border>
    <border>
      <left/>
      <right style="thin">
        <color theme="4" tint="0.39997558519241921"/>
      </right>
      <top/>
      <bottom/>
      <diagonal/>
    </border>
    <border>
      <left style="hair">
        <color indexed="64"/>
      </left>
      <right style="thin">
        <color theme="4" tint="0.39997558519241921"/>
      </right>
      <top style="hair">
        <color indexed="64"/>
      </top>
      <bottom/>
      <diagonal/>
    </border>
    <border>
      <left style="thin">
        <color indexed="64"/>
      </left>
      <right style="hair">
        <color indexed="64"/>
      </right>
      <top style="hair">
        <color indexed="64"/>
      </top>
      <bottom/>
      <diagonal/>
    </border>
    <border>
      <left/>
      <right style="hair">
        <color indexed="64"/>
      </right>
      <top style="thin">
        <color theme="4" tint="0.39997558519241921"/>
      </top>
      <bottom/>
      <diagonal/>
    </border>
    <border>
      <left/>
      <right style="hair">
        <color indexed="64"/>
      </right>
      <top style="hair">
        <color indexed="64"/>
      </top>
      <bottom/>
      <diagonal/>
    </border>
    <border>
      <left style="hair">
        <color indexed="64"/>
      </left>
      <right style="hair">
        <color indexed="64"/>
      </right>
      <top style="thin">
        <color theme="4" tint="0.39997558519241921"/>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theme="4" tint="0.39997558519241921"/>
      </top>
      <bottom style="thin">
        <color theme="4" tint="0.3999755851924192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thin">
        <color theme="1"/>
      </top>
      <bottom style="thin">
        <color theme="1"/>
      </bottom>
      <diagonal/>
    </border>
    <border>
      <left/>
      <right style="thin">
        <color indexed="64"/>
      </right>
      <top style="thin">
        <color theme="1"/>
      </top>
      <bottom style="thin">
        <color theme="1"/>
      </bottom>
      <diagonal/>
    </border>
    <border>
      <left/>
      <right/>
      <top style="thin">
        <color theme="1"/>
      </top>
      <bottom style="thin">
        <color indexed="64"/>
      </bottom>
      <diagonal/>
    </border>
    <border>
      <left style="thin">
        <color theme="1"/>
      </left>
      <right style="thin">
        <color indexed="64"/>
      </right>
      <top style="thin">
        <color theme="1"/>
      </top>
      <bottom style="thin">
        <color theme="1"/>
      </bottom>
      <diagonal/>
    </border>
  </borders>
  <cellStyleXfs count="1">
    <xf numFmtId="0" fontId="0" fillId="0" borderId="0"/>
  </cellStyleXfs>
  <cellXfs count="92">
    <xf numFmtId="0" fontId="0" fillId="0" borderId="0" xfId="0"/>
    <xf numFmtId="0" fontId="2" fillId="2" borderId="1" xfId="0" applyFont="1" applyFill="1" applyBorder="1"/>
    <xf numFmtId="0" fontId="0" fillId="3" borderId="1" xfId="0" applyFill="1" applyBorder="1"/>
    <xf numFmtId="0" fontId="0" fillId="0" borderId="1" xfId="0" applyBorder="1"/>
    <xf numFmtId="0" fontId="2" fillId="2" borderId="2" xfId="0" applyFont="1" applyFill="1" applyBorder="1"/>
    <xf numFmtId="0" fontId="0" fillId="3" borderId="2" xfId="0" applyFill="1" applyBorder="1"/>
    <xf numFmtId="0" fontId="0" fillId="3" borderId="3" xfId="0" applyFill="1" applyBorder="1"/>
    <xf numFmtId="0" fontId="0" fillId="0" borderId="2" xfId="0" applyBorder="1"/>
    <xf numFmtId="0" fontId="0" fillId="0" borderId="3" xfId="0" applyBorder="1"/>
    <xf numFmtId="9" fontId="0" fillId="3" borderId="2" xfId="0" applyNumberFormat="1" applyFill="1" applyBorder="1"/>
    <xf numFmtId="0" fontId="0" fillId="0" borderId="0" xfId="0" applyAlignment="1">
      <alignment wrapText="1"/>
    </xf>
    <xf numFmtId="0" fontId="3" fillId="0" borderId="0" xfId="0" applyFont="1"/>
    <xf numFmtId="0" fontId="4" fillId="0" borderId="0" xfId="0" applyFont="1"/>
    <xf numFmtId="0" fontId="0" fillId="3" borderId="6" xfId="0" applyFill="1" applyBorder="1"/>
    <xf numFmtId="0" fontId="0" fillId="0" borderId="6" xfId="0" applyBorder="1"/>
    <xf numFmtId="0" fontId="0" fillId="3" borderId="4" xfId="0" applyFill="1" applyBorder="1"/>
    <xf numFmtId="0" fontId="0" fillId="3" borderId="7" xfId="0" applyFill="1" applyBorder="1"/>
    <xf numFmtId="0" fontId="0" fillId="3" borderId="8" xfId="0" applyFill="1" applyBorder="1"/>
    <xf numFmtId="0" fontId="0" fillId="3" borderId="14" xfId="0" applyFill="1" applyBorder="1"/>
    <xf numFmtId="0" fontId="0" fillId="3" borderId="12" xfId="0" applyFill="1" applyBorder="1"/>
    <xf numFmtId="0" fontId="0" fillId="0" borderId="11" xfId="0" applyBorder="1"/>
    <xf numFmtId="0" fontId="0" fillId="3" borderId="5" xfId="0" applyFill="1" applyBorder="1"/>
    <xf numFmtId="0" fontId="0" fillId="5" borderId="5" xfId="0" applyFill="1" applyBorder="1"/>
    <xf numFmtId="0" fontId="0" fillId="5" borderId="9" xfId="0" applyFill="1" applyBorder="1"/>
    <xf numFmtId="0" fontId="0" fillId="5" borderId="10" xfId="0" applyFill="1" applyBorder="1"/>
    <xf numFmtId="0" fontId="0" fillId="5" borderId="13" xfId="0" applyFill="1" applyBorder="1"/>
    <xf numFmtId="0" fontId="0" fillId="6" borderId="3" xfId="0" applyFill="1" applyBorder="1"/>
    <xf numFmtId="0" fontId="0" fillId="4" borderId="0" xfId="0" applyFill="1"/>
    <xf numFmtId="0" fontId="0" fillId="0" borderId="15" xfId="0" applyBorder="1"/>
    <xf numFmtId="0" fontId="0" fillId="0" borderId="16" xfId="0" applyBorder="1"/>
    <xf numFmtId="0" fontId="2" fillId="2" borderId="9" xfId="0" applyFont="1" applyFill="1" applyBorder="1"/>
    <xf numFmtId="0" fontId="2" fillId="2" borderId="5" xfId="0" applyFont="1" applyFill="1" applyBorder="1"/>
    <xf numFmtId="0" fontId="0" fillId="3" borderId="15" xfId="0" applyFill="1" applyBorder="1"/>
    <xf numFmtId="9" fontId="0" fillId="3" borderId="15" xfId="0" applyNumberFormat="1" applyFill="1" applyBorder="1"/>
    <xf numFmtId="0" fontId="0" fillId="6" borderId="15" xfId="0" applyFill="1" applyBorder="1"/>
    <xf numFmtId="0" fontId="0" fillId="5" borderId="15" xfId="0" applyFill="1" applyBorder="1"/>
    <xf numFmtId="0" fontId="2" fillId="2" borderId="13" xfId="0" applyFont="1" applyFill="1" applyBorder="1"/>
    <xf numFmtId="0" fontId="0" fillId="6" borderId="1" xfId="0" applyFill="1" applyBorder="1"/>
    <xf numFmtId="0" fontId="0" fillId="6" borderId="2" xfId="0" applyFill="1" applyBorder="1"/>
    <xf numFmtId="0" fontId="0" fillId="5" borderId="1" xfId="0" applyFill="1" applyBorder="1"/>
    <xf numFmtId="0" fontId="0" fillId="5" borderId="2" xfId="0" applyFill="1" applyBorder="1"/>
    <xf numFmtId="0" fontId="6" fillId="0" borderId="0" xfId="0" applyFont="1"/>
    <xf numFmtId="0" fontId="7" fillId="0" borderId="0" xfId="0" applyFont="1"/>
    <xf numFmtId="0" fontId="2" fillId="8" borderId="17" xfId="0" applyFont="1" applyFill="1" applyBorder="1"/>
    <xf numFmtId="0" fontId="2" fillId="8" borderId="18" xfId="0" applyFont="1" applyFill="1" applyBorder="1"/>
    <xf numFmtId="0" fontId="2" fillId="8" borderId="0" xfId="0" applyFont="1" applyFill="1"/>
    <xf numFmtId="0" fontId="2" fillId="8" borderId="21" xfId="0" applyFont="1" applyFill="1" applyBorder="1"/>
    <xf numFmtId="0" fontId="2" fillId="8" borderId="22" xfId="0" applyFont="1" applyFill="1" applyBorder="1"/>
    <xf numFmtId="0" fontId="8" fillId="0" borderId="0" xfId="0" applyFont="1"/>
    <xf numFmtId="0" fontId="8" fillId="7" borderId="0" xfId="0" applyFont="1" applyFill="1"/>
    <xf numFmtId="0" fontId="9" fillId="9" borderId="0" xfId="0" applyFont="1" applyFill="1"/>
    <xf numFmtId="0" fontId="9" fillId="9" borderId="19" xfId="0" applyFont="1" applyFill="1" applyBorder="1"/>
    <xf numFmtId="0" fontId="9" fillId="9" borderId="27" xfId="0" applyFont="1" applyFill="1" applyBorder="1"/>
    <xf numFmtId="0" fontId="9" fillId="9" borderId="24" xfId="0" applyFont="1" applyFill="1" applyBorder="1"/>
    <xf numFmtId="0" fontId="9" fillId="9" borderId="17" xfId="0" applyFont="1" applyFill="1" applyBorder="1"/>
    <xf numFmtId="0" fontId="9" fillId="10" borderId="28" xfId="0" applyFont="1" applyFill="1" applyBorder="1"/>
    <xf numFmtId="0" fontId="9" fillId="10" borderId="26" xfId="0" applyFont="1" applyFill="1" applyBorder="1"/>
    <xf numFmtId="0" fontId="9" fillId="10" borderId="19" xfId="0" applyFont="1" applyFill="1" applyBorder="1"/>
    <xf numFmtId="0" fontId="9" fillId="10" borderId="25" xfId="0" applyFont="1" applyFill="1" applyBorder="1"/>
    <xf numFmtId="0" fontId="9" fillId="10" borderId="23" xfId="0" applyFont="1" applyFill="1" applyBorder="1"/>
    <xf numFmtId="0" fontId="9" fillId="10" borderId="17" xfId="0" applyFont="1" applyFill="1" applyBorder="1"/>
    <xf numFmtId="0" fontId="9" fillId="9" borderId="29" xfId="0" applyFont="1" applyFill="1" applyBorder="1"/>
    <xf numFmtId="0" fontId="9" fillId="10" borderId="0" xfId="0" applyFont="1" applyFill="1"/>
    <xf numFmtId="0" fontId="9" fillId="10" borderId="20" xfId="0" applyFont="1" applyFill="1" applyBorder="1"/>
    <xf numFmtId="0" fontId="9" fillId="10" borderId="30" xfId="0" applyFont="1" applyFill="1" applyBorder="1"/>
    <xf numFmtId="0" fontId="9" fillId="10" borderId="31" xfId="0" applyFont="1" applyFill="1" applyBorder="1"/>
    <xf numFmtId="0" fontId="11" fillId="3" borderId="32" xfId="0" applyFont="1" applyFill="1" applyBorder="1"/>
    <xf numFmtId="0" fontId="11" fillId="0" borderId="32" xfId="0" applyFont="1" applyBorder="1"/>
    <xf numFmtId="0" fontId="11" fillId="6" borderId="32" xfId="0" applyFont="1" applyFill="1" applyBorder="1"/>
    <xf numFmtId="0" fontId="11" fillId="5" borderId="32" xfId="0" applyFont="1" applyFill="1" applyBorder="1"/>
    <xf numFmtId="0" fontId="2" fillId="2" borderId="33" xfId="0" applyFont="1" applyFill="1" applyBorder="1"/>
    <xf numFmtId="0" fontId="0" fillId="3" borderId="33" xfId="0" applyFill="1" applyBorder="1"/>
    <xf numFmtId="0" fontId="0" fillId="0" borderId="33" xfId="0" applyBorder="1"/>
    <xf numFmtId="9" fontId="0" fillId="3" borderId="33" xfId="0" applyNumberFormat="1" applyFill="1" applyBorder="1"/>
    <xf numFmtId="0" fontId="0" fillId="6" borderId="33" xfId="0" applyFill="1" applyBorder="1"/>
    <xf numFmtId="0" fontId="0" fillId="5" borderId="33" xfId="0" applyFill="1" applyBorder="1"/>
    <xf numFmtId="0" fontId="0" fillId="0" borderId="34" xfId="0" applyBorder="1"/>
    <xf numFmtId="0" fontId="0" fillId="3" borderId="35" xfId="0" applyFill="1" applyBorder="1"/>
    <xf numFmtId="0" fontId="0" fillId="0" borderId="35" xfId="0" applyBorder="1"/>
    <xf numFmtId="0" fontId="0" fillId="6" borderId="35" xfId="0" applyFill="1" applyBorder="1"/>
    <xf numFmtId="0" fontId="0" fillId="5" borderId="35" xfId="0" applyFill="1" applyBorder="1"/>
    <xf numFmtId="0" fontId="0" fillId="11" borderId="1" xfId="0" applyFill="1" applyBorder="1"/>
    <xf numFmtId="0" fontId="4" fillId="12" borderId="0" xfId="0" applyFont="1" applyFill="1"/>
    <xf numFmtId="0" fontId="0" fillId="12" borderId="0" xfId="0" applyFill="1"/>
    <xf numFmtId="0" fontId="5" fillId="13" borderId="0" xfId="0" applyFont="1" applyFill="1"/>
    <xf numFmtId="0" fontId="0" fillId="13" borderId="0" xfId="0" applyFill="1"/>
    <xf numFmtId="0" fontId="0" fillId="14" borderId="0" xfId="0" applyFill="1"/>
    <xf numFmtId="0" fontId="4" fillId="15" borderId="0" xfId="0" applyFont="1" applyFill="1"/>
    <xf numFmtId="0" fontId="0" fillId="15" borderId="0" xfId="0" applyFill="1"/>
    <xf numFmtId="0" fontId="12" fillId="12" borderId="0" xfId="0" applyFont="1" applyFill="1"/>
    <xf numFmtId="0" fontId="0" fillId="16" borderId="0" xfId="0" applyFill="1"/>
    <xf numFmtId="0" fontId="0" fillId="17" borderId="0" xfId="0" applyFill="1" applyAlignment="1">
      <alignment wrapText="1"/>
    </xf>
  </cellXfs>
  <cellStyles count="1">
    <cellStyle name="標準" xfId="0" builtinId="0"/>
  </cellStyles>
  <dxfs count="29">
    <dxf>
      <font>
        <b val="0"/>
        <i val="0"/>
        <strike val="0"/>
        <condense val="0"/>
        <extend val="0"/>
        <outline val="0"/>
        <shadow val="0"/>
        <u val="none"/>
        <vertAlign val="baseline"/>
        <sz val="11"/>
        <color theme="1"/>
        <name val="Yu Gothic"/>
        <family val="2"/>
        <scheme val="minor"/>
      </font>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hair">
          <color indexed="64"/>
        </left>
        <right style="hair">
          <color indexed="64"/>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right style="hair">
          <color indexed="64"/>
        </right>
        <top style="thin">
          <color theme="4" tint="0.39997558519241921"/>
        </top>
        <bottom/>
      </border>
    </dxf>
    <dxf>
      <border outline="0">
        <top style="thin">
          <color theme="4" tint="0.39997558519241921"/>
        </top>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Yu Gothic"/>
        <family val="2"/>
        <scheme val="minor"/>
      </font>
      <fill>
        <patternFill patternType="solid">
          <fgColor theme="4"/>
          <bgColor theme="4"/>
        </patternFill>
      </fill>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numFmt numFmtId="0" formatCode="Genera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225457-AA9E-462F-AE54-774BFB900ED7}" name="テーブル106" displayName="テーブル106" ref="A52:I56" totalsRowShown="0" headerRowDxfId="28">
  <autoFilter ref="A52:I56" xr:uid="{29225457-AA9E-462F-AE54-774BFB900ED7}"/>
  <tableColumns count="9">
    <tableColumn id="1" xr3:uid="{369B9ABB-EE96-45AE-A700-5C4116F2F1AC}" name="オメガ６とオメガ３"/>
    <tableColumn id="2" xr3:uid="{02F998D0-DE4A-4FFF-BC2A-0144359C9CC5}" name="米油オメガ６含有量３３．４％　オメガ３含有量１．６％"/>
    <tableColumn id="4" xr3:uid="{6410A1E6-8864-42DB-B4F4-2C3F9F064898}" name="大豆油のオメガ６含有量：５０％　オメガ３含有量：６．８％"/>
    <tableColumn id="3" xr3:uid="{A73EA2FF-5071-4233-949B-F261AF6774AF}" name="納豆"/>
    <tableColumn id="5" xr3:uid="{11E326B0-01BC-44A4-B58F-A49EEB151CE9}" name="レンズ豆　クロノメーターのデータ参照"/>
    <tableColumn id="6" xr3:uid="{B004A87F-52EC-4BB2-AB37-A48CF7E9B1EF}" name="胡麻油のオメガ６含有量：４１％"/>
    <tableColumn id="7" xr3:uid="{92EDEF9B-004D-4D8F-B674-1DD6C3C589A5}" name="チアシードのオメガ６：５．８％　オメガ３含有量：１７．８％"/>
    <tableColumn id="9" xr3:uid="{56B55BD5-57A4-40AC-AF10-6CE916352CC3}" name="フラックスシード１．４ｇ　クロノメーターのデータ参照"/>
    <tableColumn id="8" xr3:uid="{E05F24E0-BF35-4AFB-A620-C10681D30870}" name="合計" dataDxfId="27">
      <calculatedColumnFormula>SUM(テーブル106[[#This Row],[米油オメガ６含有量３３．４％　オメガ３含有量１．６％]:[フラックスシード１．４ｇ　クロノメーターのデータ参照]])</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ADC8F5-BA76-46A2-82D3-BD5F9355FAA6}" name="テーブル2" displayName="テーブル2" ref="AB1:AO53" totalsRowShown="0">
  <autoFilter ref="AB1:AO53" xr:uid="{7EADC8F5-BA76-46A2-82D3-BD5F9355FAA6}"/>
  <tableColumns count="14">
    <tableColumn id="1" xr3:uid="{0D8965C0-15A6-4C48-BBC6-E4EB6E8A3027}" name="  栄養成分" dataDxfId="26"/>
    <tableColumn id="6" xr3:uid="{6E5BB3BF-F614-454E-90D6-ECA7754BF31B}" name="目安１" dataDxfId="25"/>
    <tableColumn id="12" xr3:uid="{1C42C89E-13DD-4F44-A781-8D984033C7B7}" name="目安2" dataDxfId="24"/>
    <tableColumn id="7" xr3:uid="{BAB82F9C-62AC-4898-9F09-CA5133535248}" name=" 目安３" dataDxfId="23"/>
    <tableColumn id="8" xr3:uid="{87C1C97B-A3EF-4C9F-828D-66094279169E}" name=" 目安４" dataDxfId="22"/>
    <tableColumn id="9" xr3:uid="{5559799D-C2AE-43B0-8220-D05B58DCF76B}" name=" 目安５" dataDxfId="21"/>
    <tableColumn id="10" xr3:uid="{45C445C1-2AD7-4B39-9291-CBC34D3C28C2}" name=" 目安６" dataDxfId="20"/>
    <tableColumn id="11" xr3:uid="{2BD01111-0374-4197-AFE7-175A2050B9E2}" name=" 目安７" dataDxfId="19"/>
    <tableColumn id="2" xr3:uid="{26E10FE6-024E-4BB6-A9A6-60451B850C59}" name="目安８" dataDxfId="18"/>
    <tableColumn id="3" xr3:uid="{84C91F9E-CBCD-49A4-8D17-8D35414B9230}" name="目安９" dataDxfId="17"/>
    <tableColumn id="4" xr3:uid="{70230AA7-6182-4586-9DD4-271A58B0A862}" name=" 目安１０" dataDxfId="16"/>
    <tableColumn id="13" xr3:uid="{A312220F-F0D9-4E5A-B126-160BD88F8266}" name=" 目安１１"/>
    <tableColumn id="14" xr3:uid="{B0598E54-5416-454F-8DD3-4E046AFD4126}" name=" 目安１２"/>
    <tableColumn id="5" xr3:uid="{DE980EDD-CCF6-4389-A555-104261BC357A}" name=" 目安００"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06963E-CDB9-4DF9-95F5-65648919B4A3}" name="テーブル6" displayName="テーブル6" ref="B25:C30" totalsRowShown="0" headerRowDxfId="14" dataDxfId="13">
  <autoFilter ref="B25:C30" xr:uid="{1506963E-CDB9-4DF9-95F5-65648919B4A3}"/>
  <tableColumns count="2">
    <tableColumn id="1" xr3:uid="{62B65C1D-4132-4C78-87B3-CE557EDC361A}" name=" " dataDxfId="12"/>
    <tableColumn id="2" xr3:uid="{E34DF2EC-DEF4-41E2-8932-EAAF13F154DF}" name=" エンゲル係数計算"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F21FA6-B1BA-4504-97ED-FC73F1996C74}" name="テーブル3" displayName="テーブル3" ref="L1:Q21" totalsRowShown="0" headerRowDxfId="10" dataDxfId="8" headerRowBorderDxfId="9" totalsRowBorderDxfId="7">
  <autoFilter ref="L1:Q21" xr:uid="{6EF21FA6-B1BA-4504-97ED-FC73F1996C74}"/>
  <tableColumns count="6">
    <tableColumn id="1" xr3:uid="{0B1CB818-53A3-448D-B8B9-ADA78E876457}" name="一食消費量／ｇ" dataDxfId="6"/>
    <tableColumn id="2" xr3:uid="{9F276743-078E-4A14-85AF-A40A1CFB10AB}" name="一食費用／円" dataDxfId="5"/>
    <tableColumn id="9" xr3:uid="{36FEFFFB-4AE1-4466-95CA-A9D2ACE73226}" name="週間消費量／ｇ" dataDxfId="4"/>
    <tableColumn id="8" xr3:uid="{64A49897-6B79-41AD-984D-99FEDB7C642A}" name="週間費用／円" dataDxfId="3"/>
    <tableColumn id="6" xr3:uid="{3408DF30-B3E5-4547-AA49-7FCDFCDB2F0D}" name="月間消費量／ｇ" dataDxfId="2"/>
    <tableColumn id="4" xr3:uid="{8CD5179D-C41D-497E-B75F-7FE11F67BC41}" name="月間費用／円"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93F269-9316-409B-91BB-0934CF4CD9AA}" name="テーブル1510" displayName="テーブル1510" ref="A1:J21" totalsRowShown="0">
  <autoFilter ref="A1:J21" xr:uid="{9093F269-9316-409B-91BB-0934CF4CD9AA}"/>
  <tableColumns count="10">
    <tableColumn id="7" xr3:uid="{154575B0-1852-46B7-B264-7F188F4729DD}" name="数"/>
    <tableColumn id="1" xr3:uid="{6CF8C54D-6C40-4066-B310-730A4711CF8B}" name="名称"/>
    <tableColumn id="2" xr3:uid="{A7EAF207-7F20-4BF3-BED7-752EB010F000}" name="一回購入重量／一回費用"/>
    <tableColumn id="10" xr3:uid="{FAC0CF5F-5639-4F45-B717-ABE6E96EE9B4}" name="年間購入回数／一回消費日数"/>
    <tableColumn id="13" xr3:uid="{56FE1403-CB02-4EB4-8872-31B6AA708681}" name="年間消費量／ｇ"/>
    <tableColumn id="4" xr3:uid="{70648BAB-FFA6-4A9D-BCEF-88EE0507BC7B}" name="年間費用／円"/>
    <tableColumn id="5" xr3:uid="{5064066B-9D8D-40ED-B22D-4C3C2778A2F8}" name="購入商品(たまたま見つけた商品)"/>
    <tableColumn id="8" xr3:uid="{F3EA5C31-B758-4AB5-B2C9-DEAE58EDA59C}" name="備考"/>
    <tableColumn id="6" xr3:uid="{EF7C21C1-6A04-47EA-8DB4-21DF463ECF96}" name="一日消費量／ｇ"/>
    <tableColumn id="12" xr3:uid="{8CDB66FE-88EC-4F78-B4A9-A01413BDA737}" name="一日費用／円"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6"/>
  <sheetViews>
    <sheetView topLeftCell="A13" zoomScale="66" zoomScaleNormal="66" workbookViewId="0">
      <selection activeCell="D14" sqref="D14"/>
    </sheetView>
  </sheetViews>
  <sheetFormatPr defaultRowHeight="18"/>
  <cols>
    <col min="1" max="1" width="18.6640625" customWidth="1"/>
    <col min="2" max="2" width="8.6640625" customWidth="1"/>
    <col min="4" max="4" width="8.6640625" customWidth="1"/>
    <col min="15" max="15" width="10.75" customWidth="1"/>
    <col min="16" max="16" width="10.6640625" customWidth="1"/>
    <col min="17" max="17" width="19" customWidth="1"/>
    <col min="18" max="18" width="11.1640625" customWidth="1"/>
    <col min="19" max="19" width="11.5" customWidth="1"/>
    <col min="20" max="20" width="22" customWidth="1"/>
    <col min="21" max="21" width="5.4140625" customWidth="1"/>
    <col min="22" max="22" width="53.25" customWidth="1"/>
    <col min="23" max="23" width="16.08203125" customWidth="1"/>
    <col min="24" max="24" width="21.4140625" customWidth="1"/>
    <col min="25" max="25" width="21.33203125" customWidth="1"/>
    <col min="26" max="27" width="21.4140625" customWidth="1"/>
    <col min="28" max="28" width="18.6640625" customWidth="1"/>
    <col min="29" max="30" width="10.75" customWidth="1"/>
    <col min="31" max="31" width="10.58203125" customWidth="1"/>
    <col min="32" max="32" width="10.4140625" customWidth="1"/>
    <col min="33" max="34" width="10.75" customWidth="1"/>
    <col min="35" max="40" width="10.58203125" customWidth="1"/>
    <col min="41" max="41" width="11.1640625" customWidth="1"/>
  </cols>
  <sheetData>
    <row r="1" spans="1:41">
      <c r="A1" s="1" t="s">
        <v>102</v>
      </c>
      <c r="B1" s="1" t="s">
        <v>237</v>
      </c>
      <c r="C1" s="1" t="s">
        <v>214</v>
      </c>
      <c r="D1" s="1" t="s">
        <v>242</v>
      </c>
      <c r="E1" s="1" t="s">
        <v>235</v>
      </c>
      <c r="F1" s="1" t="s">
        <v>245</v>
      </c>
      <c r="G1" s="1" t="s">
        <v>215</v>
      </c>
      <c r="H1" s="1" t="s">
        <v>216</v>
      </c>
      <c r="I1" s="30" t="s">
        <v>219</v>
      </c>
      <c r="J1" s="1" t="s">
        <v>218</v>
      </c>
      <c r="K1" s="1" t="s">
        <v>217</v>
      </c>
      <c r="L1" s="1" t="s">
        <v>225</v>
      </c>
      <c r="M1" s="1" t="s">
        <v>288</v>
      </c>
      <c r="N1" s="1" t="s">
        <v>167</v>
      </c>
      <c r="O1" s="1" t="s">
        <v>138</v>
      </c>
      <c r="P1" s="4" t="s">
        <v>137</v>
      </c>
      <c r="Q1" s="4" t="s">
        <v>292</v>
      </c>
      <c r="R1" s="4" t="s">
        <v>293</v>
      </c>
      <c r="S1" s="4" t="s">
        <v>199</v>
      </c>
      <c r="T1" s="70" t="s">
        <v>200</v>
      </c>
      <c r="AB1" s="36" t="s">
        <v>103</v>
      </c>
      <c r="AC1" s="30" t="s">
        <v>138</v>
      </c>
      <c r="AD1" s="31" t="s">
        <v>137</v>
      </c>
      <c r="AE1" s="1" t="s">
        <v>139</v>
      </c>
      <c r="AF1" s="1" t="s">
        <v>140</v>
      </c>
      <c r="AG1" s="1" t="s">
        <v>141</v>
      </c>
      <c r="AH1" s="1" t="s">
        <v>142</v>
      </c>
      <c r="AI1" s="1" t="s">
        <v>143</v>
      </c>
      <c r="AJ1" s="1" t="s">
        <v>144</v>
      </c>
      <c r="AK1" s="1" t="s">
        <v>145</v>
      </c>
      <c r="AL1" s="1" t="s">
        <v>146</v>
      </c>
      <c r="AM1" s="4" t="s">
        <v>179</v>
      </c>
      <c r="AN1" s="4" t="s">
        <v>180</v>
      </c>
      <c r="AO1" s="4" t="s">
        <v>147</v>
      </c>
    </row>
    <row r="2" spans="1:41">
      <c r="A2" s="2" t="s">
        <v>1</v>
      </c>
      <c r="B2" s="77" t="s">
        <v>220</v>
      </c>
      <c r="C2" s="71" t="s">
        <v>221</v>
      </c>
      <c r="D2" s="5" t="s">
        <v>318</v>
      </c>
      <c r="E2" s="2" t="s">
        <v>320</v>
      </c>
      <c r="F2" s="2" t="s">
        <v>236</v>
      </c>
      <c r="G2" s="77" t="s">
        <v>222</v>
      </c>
      <c r="H2" s="5" t="s">
        <v>223</v>
      </c>
      <c r="I2" s="32" t="s">
        <v>231</v>
      </c>
      <c r="J2" s="5" t="s">
        <v>224</v>
      </c>
      <c r="K2" s="2" t="s">
        <v>226</v>
      </c>
      <c r="L2" s="2" t="s">
        <v>294</v>
      </c>
      <c r="M2" s="2" t="s">
        <v>289</v>
      </c>
      <c r="N2" s="2">
        <f t="shared" ref="N2:N8" si="0">SUM(B2:M2)</f>
        <v>0</v>
      </c>
      <c r="O2" s="19" t="s">
        <v>116</v>
      </c>
      <c r="P2" s="5" t="s">
        <v>54</v>
      </c>
      <c r="Q2" s="66" t="s">
        <v>1</v>
      </c>
      <c r="R2" s="5">
        <v>0</v>
      </c>
      <c r="S2" s="5">
        <v>0</v>
      </c>
      <c r="T2" s="71" t="s">
        <v>198</v>
      </c>
      <c r="V2" s="87" t="s">
        <v>114</v>
      </c>
      <c r="W2" s="87"/>
      <c r="X2" s="88"/>
      <c r="Y2" s="88"/>
      <c r="AB2" s="32" t="s">
        <v>1</v>
      </c>
      <c r="AC2" s="32" t="s">
        <v>116</v>
      </c>
      <c r="AD2" s="32" t="s">
        <v>54</v>
      </c>
      <c r="AE2" s="15" t="s">
        <v>120</v>
      </c>
      <c r="AF2" s="16" t="s">
        <v>121</v>
      </c>
      <c r="AG2" s="16" t="s">
        <v>122</v>
      </c>
      <c r="AH2" s="16" t="s">
        <v>123</v>
      </c>
      <c r="AI2" s="17" t="s">
        <v>131</v>
      </c>
      <c r="AJ2" s="15" t="s">
        <v>132</v>
      </c>
      <c r="AK2" s="16" t="s">
        <v>134</v>
      </c>
      <c r="AL2" s="17" t="s">
        <v>135</v>
      </c>
      <c r="AM2" s="18" t="s">
        <v>181</v>
      </c>
      <c r="AN2" s="18" t="s">
        <v>182</v>
      </c>
      <c r="AO2" s="18" t="s">
        <v>70</v>
      </c>
    </row>
    <row r="3" spans="1:41">
      <c r="A3" s="3" t="s">
        <v>2</v>
      </c>
      <c r="B3" s="78">
        <v>1197</v>
      </c>
      <c r="C3" s="72">
        <v>272</v>
      </c>
      <c r="D3" s="7">
        <v>12</v>
      </c>
      <c r="E3" s="78">
        <v>11</v>
      </c>
      <c r="F3" s="7">
        <v>120</v>
      </c>
      <c r="G3" s="78">
        <v>172</v>
      </c>
      <c r="H3" s="7">
        <v>42</v>
      </c>
      <c r="I3" s="28">
        <v>8</v>
      </c>
      <c r="J3" s="7">
        <v>42</v>
      </c>
      <c r="K3" s="3">
        <v>51</v>
      </c>
      <c r="L3" s="3">
        <v>1</v>
      </c>
      <c r="M3" s="3">
        <v>85</v>
      </c>
      <c r="N3" s="37">
        <f t="shared" si="0"/>
        <v>2013</v>
      </c>
      <c r="O3" s="7">
        <v>2650</v>
      </c>
      <c r="P3" s="7">
        <v>2000</v>
      </c>
      <c r="Q3" s="67" t="s">
        <v>2</v>
      </c>
      <c r="R3" s="7">
        <f t="shared" ref="R3:T49" si="1">N3/3</f>
        <v>671</v>
      </c>
      <c r="S3" s="7">
        <f t="shared" si="1"/>
        <v>883.33333333333337</v>
      </c>
      <c r="T3" s="72">
        <f t="shared" si="1"/>
        <v>666.66666666666663</v>
      </c>
      <c r="V3" s="88" t="s">
        <v>298</v>
      </c>
      <c r="W3" s="88"/>
      <c r="X3" s="88"/>
      <c r="Y3" s="88"/>
      <c r="AB3" s="28" t="s">
        <v>2</v>
      </c>
      <c r="AC3" s="28">
        <v>2650</v>
      </c>
      <c r="AD3" s="28">
        <v>2000</v>
      </c>
      <c r="AE3" s="7">
        <v>2600</v>
      </c>
      <c r="AF3" s="3">
        <v>1950</v>
      </c>
      <c r="AG3" s="3">
        <v>2600</v>
      </c>
      <c r="AH3" s="3">
        <v>2400</v>
      </c>
      <c r="AI3" s="14">
        <v>1850</v>
      </c>
      <c r="AJ3" s="7">
        <v>1700</v>
      </c>
      <c r="AK3" s="3">
        <v>2200</v>
      </c>
      <c r="AL3" s="14">
        <v>1750</v>
      </c>
      <c r="AM3" s="8">
        <v>1300</v>
      </c>
      <c r="AN3" s="8">
        <v>1250</v>
      </c>
      <c r="AO3" s="8" t="s">
        <v>47</v>
      </c>
    </row>
    <row r="4" spans="1:41">
      <c r="A4" s="2" t="s">
        <v>3</v>
      </c>
      <c r="B4" s="77">
        <v>52.2</v>
      </c>
      <c r="C4" s="71">
        <v>3.6</v>
      </c>
      <c r="D4" s="5">
        <v>0.6</v>
      </c>
      <c r="E4" s="77">
        <v>0.8</v>
      </c>
      <c r="F4" s="5">
        <v>0.3</v>
      </c>
      <c r="G4" s="77">
        <v>6.6</v>
      </c>
      <c r="H4" s="5">
        <v>0.6</v>
      </c>
      <c r="I4" s="32" t="s">
        <v>232</v>
      </c>
      <c r="J4" s="5">
        <v>106.9</v>
      </c>
      <c r="K4" s="2">
        <v>81.099999999999994</v>
      </c>
      <c r="L4" s="2">
        <v>3.6</v>
      </c>
      <c r="M4" s="2">
        <v>0.3</v>
      </c>
      <c r="N4" s="2">
        <f t="shared" si="0"/>
        <v>256.60000000000002</v>
      </c>
      <c r="O4" s="5"/>
      <c r="P4" s="5"/>
      <c r="Q4" s="66" t="s">
        <v>3</v>
      </c>
      <c r="R4" s="5">
        <f t="shared" si="1"/>
        <v>85.533333333333346</v>
      </c>
      <c r="S4" s="5">
        <f t="shared" si="1"/>
        <v>0</v>
      </c>
      <c r="T4" s="71">
        <f t="shared" si="1"/>
        <v>0</v>
      </c>
      <c r="V4" s="88" t="s">
        <v>299</v>
      </c>
      <c r="W4" s="88"/>
      <c r="X4" s="88"/>
      <c r="Y4" s="88"/>
      <c r="AB4" s="32" t="s">
        <v>3</v>
      </c>
      <c r="AC4" s="32"/>
      <c r="AD4" s="32"/>
      <c r="AE4" s="5"/>
      <c r="AF4" s="2"/>
      <c r="AG4" s="2"/>
      <c r="AH4" s="2"/>
      <c r="AI4" s="13"/>
      <c r="AJ4" s="5"/>
      <c r="AK4" s="2"/>
      <c r="AL4" s="13"/>
      <c r="AM4" s="6"/>
      <c r="AN4" s="6"/>
      <c r="AO4" s="6" t="s">
        <v>48</v>
      </c>
    </row>
    <row r="5" spans="1:41">
      <c r="A5" s="3" t="s">
        <v>4</v>
      </c>
      <c r="B5" s="78">
        <v>21.3</v>
      </c>
      <c r="C5" s="72">
        <v>11</v>
      </c>
      <c r="D5" s="7">
        <v>1.2</v>
      </c>
      <c r="E5" s="78">
        <v>0.4</v>
      </c>
      <c r="F5" s="7">
        <v>4.0999999999999996</v>
      </c>
      <c r="G5" s="78">
        <v>12.8</v>
      </c>
      <c r="H5" s="7">
        <v>1.3</v>
      </c>
      <c r="I5" s="28">
        <v>1</v>
      </c>
      <c r="J5" s="7">
        <v>0.8</v>
      </c>
      <c r="K5" s="3">
        <v>1.8</v>
      </c>
      <c r="L5" s="3">
        <v>0</v>
      </c>
      <c r="M5" s="3">
        <v>2.8</v>
      </c>
      <c r="N5" s="37">
        <f t="shared" si="0"/>
        <v>58.499999999999986</v>
      </c>
      <c r="O5" s="7">
        <v>65</v>
      </c>
      <c r="P5" s="7">
        <v>50</v>
      </c>
      <c r="Q5" s="67" t="s">
        <v>4</v>
      </c>
      <c r="R5" s="7">
        <f t="shared" si="1"/>
        <v>19.499999999999996</v>
      </c>
      <c r="S5" s="7">
        <f t="shared" si="1"/>
        <v>21.666666666666668</v>
      </c>
      <c r="T5" s="72">
        <f t="shared" si="1"/>
        <v>16.666666666666668</v>
      </c>
      <c r="V5" s="88" t="s">
        <v>300</v>
      </c>
      <c r="W5" s="88"/>
      <c r="X5" s="88"/>
      <c r="Y5" s="88"/>
      <c r="AB5" s="28" t="s">
        <v>4</v>
      </c>
      <c r="AC5" s="28">
        <v>65</v>
      </c>
      <c r="AD5" s="28">
        <v>50</v>
      </c>
      <c r="AE5" s="7">
        <v>65</v>
      </c>
      <c r="AF5" s="3">
        <v>50</v>
      </c>
      <c r="AG5" s="3">
        <v>60</v>
      </c>
      <c r="AH5" s="3">
        <v>55</v>
      </c>
      <c r="AI5" s="14">
        <v>40</v>
      </c>
      <c r="AJ5" s="7">
        <v>40</v>
      </c>
      <c r="AK5" s="3">
        <v>60</v>
      </c>
      <c r="AL5" s="14">
        <v>60</v>
      </c>
      <c r="AM5" s="8">
        <v>25</v>
      </c>
      <c r="AN5" s="8">
        <v>25</v>
      </c>
      <c r="AO5" s="8">
        <v>60</v>
      </c>
    </row>
    <row r="6" spans="1:41">
      <c r="A6" s="2" t="s">
        <v>5</v>
      </c>
      <c r="B6" s="77">
        <v>3.2</v>
      </c>
      <c r="C6" s="71">
        <v>18.600000000000001</v>
      </c>
      <c r="D6" s="5">
        <v>0.3</v>
      </c>
      <c r="E6" s="77">
        <v>0</v>
      </c>
      <c r="F6" s="5">
        <v>10.8</v>
      </c>
      <c r="G6" s="77">
        <v>0.8</v>
      </c>
      <c r="H6" s="5">
        <v>1.2</v>
      </c>
      <c r="I6" s="32">
        <v>0</v>
      </c>
      <c r="J6" s="5">
        <v>0.2</v>
      </c>
      <c r="K6" s="2">
        <v>0.1</v>
      </c>
      <c r="L6" s="2">
        <v>0</v>
      </c>
      <c r="M6" s="2">
        <v>7.6</v>
      </c>
      <c r="N6" s="2">
        <f t="shared" si="0"/>
        <v>42.800000000000011</v>
      </c>
      <c r="O6" s="5" t="s">
        <v>49</v>
      </c>
      <c r="P6" s="5" t="s">
        <v>49</v>
      </c>
      <c r="Q6" s="66" t="s">
        <v>5</v>
      </c>
      <c r="R6" s="5">
        <f t="shared" si="1"/>
        <v>14.266666666666671</v>
      </c>
      <c r="S6" s="5" t="e">
        <f>O6/3</f>
        <v>#VALUE!</v>
      </c>
      <c r="T6" s="71" t="e">
        <f t="shared" si="1"/>
        <v>#VALUE!</v>
      </c>
      <c r="V6" s="88" t="s">
        <v>301</v>
      </c>
      <c r="W6" s="88"/>
      <c r="X6" s="88"/>
      <c r="Y6" s="88"/>
      <c r="AB6" s="32" t="s">
        <v>5</v>
      </c>
      <c r="AC6" s="32" t="s">
        <v>117</v>
      </c>
      <c r="AD6" s="32" t="s">
        <v>49</v>
      </c>
      <c r="AE6" s="5" t="s">
        <v>117</v>
      </c>
      <c r="AF6" s="2" t="s">
        <v>117</v>
      </c>
      <c r="AG6" s="2" t="s">
        <v>117</v>
      </c>
      <c r="AH6" s="2" t="s">
        <v>117</v>
      </c>
      <c r="AI6" s="13" t="s">
        <v>117</v>
      </c>
      <c r="AJ6" s="5" t="s">
        <v>117</v>
      </c>
      <c r="AK6" s="2" t="s">
        <v>117</v>
      </c>
      <c r="AL6" s="13" t="s">
        <v>117</v>
      </c>
      <c r="AM6" s="6" t="s">
        <v>183</v>
      </c>
      <c r="AN6" s="6" t="s">
        <v>183</v>
      </c>
      <c r="AO6" s="6" t="s">
        <v>49</v>
      </c>
    </row>
    <row r="7" spans="1:41">
      <c r="A7" s="3" t="s">
        <v>6</v>
      </c>
      <c r="B7" s="78">
        <v>271.60000000000002</v>
      </c>
      <c r="C7" s="72">
        <v>19</v>
      </c>
      <c r="D7" s="7">
        <v>2.8</v>
      </c>
      <c r="E7" s="78">
        <v>4.5999999999999996</v>
      </c>
      <c r="F7" s="7">
        <v>3.7</v>
      </c>
      <c r="G7" s="78">
        <v>33.4</v>
      </c>
      <c r="H7" s="7">
        <v>6.3</v>
      </c>
      <c r="I7" s="28">
        <v>0.6</v>
      </c>
      <c r="J7" s="7">
        <v>11.2</v>
      </c>
      <c r="K7" s="3">
        <v>15.9</v>
      </c>
      <c r="L7" s="3">
        <v>0.4</v>
      </c>
      <c r="M7" s="3">
        <v>2.9</v>
      </c>
      <c r="N7" s="37">
        <f t="shared" si="0"/>
        <v>372.4</v>
      </c>
      <c r="O7" s="7" t="s">
        <v>118</v>
      </c>
      <c r="P7" s="7" t="s">
        <v>50</v>
      </c>
      <c r="Q7" s="67" t="s">
        <v>6</v>
      </c>
      <c r="R7" s="7">
        <f t="shared" si="1"/>
        <v>124.13333333333333</v>
      </c>
      <c r="S7" s="7" t="e">
        <f t="shared" si="1"/>
        <v>#VALUE!</v>
      </c>
      <c r="T7" s="72" t="e">
        <f t="shared" si="1"/>
        <v>#VALUE!</v>
      </c>
      <c r="V7" s="88" t="s">
        <v>302</v>
      </c>
      <c r="W7" s="88"/>
      <c r="X7" s="88"/>
      <c r="Y7" s="88"/>
      <c r="AB7" s="28" t="s">
        <v>6</v>
      </c>
      <c r="AC7" s="28" t="s">
        <v>118</v>
      </c>
      <c r="AD7" s="28" t="s">
        <v>50</v>
      </c>
      <c r="AE7" s="7" t="s">
        <v>124</v>
      </c>
      <c r="AF7" s="3" t="s">
        <v>124</v>
      </c>
      <c r="AG7" s="3" t="s">
        <v>118</v>
      </c>
      <c r="AH7" s="3" t="s">
        <v>118</v>
      </c>
      <c r="AI7" s="14" t="s">
        <v>124</v>
      </c>
      <c r="AJ7" s="7" t="s">
        <v>124</v>
      </c>
      <c r="AK7" s="3" t="s">
        <v>124</v>
      </c>
      <c r="AL7" s="14" t="s">
        <v>124</v>
      </c>
      <c r="AM7" s="8" t="s">
        <v>185</v>
      </c>
      <c r="AN7" s="8" t="s">
        <v>184</v>
      </c>
      <c r="AO7" s="8" t="s">
        <v>50</v>
      </c>
    </row>
    <row r="8" spans="1:41">
      <c r="A8" s="2" t="s">
        <v>7</v>
      </c>
      <c r="B8" s="77">
        <v>4</v>
      </c>
      <c r="C8" s="71">
        <v>0</v>
      </c>
      <c r="D8" s="5">
        <v>620</v>
      </c>
      <c r="E8" s="77">
        <v>3</v>
      </c>
      <c r="F8" s="5">
        <v>0</v>
      </c>
      <c r="G8" s="77" t="s">
        <v>229</v>
      </c>
      <c r="H8" s="5">
        <v>4</v>
      </c>
      <c r="I8" s="32">
        <v>4</v>
      </c>
      <c r="J8" s="5">
        <v>34</v>
      </c>
      <c r="K8" s="2">
        <v>1</v>
      </c>
      <c r="L8" s="2">
        <v>0</v>
      </c>
      <c r="M8" s="2" t="s">
        <v>290</v>
      </c>
      <c r="N8" s="81">
        <f t="shared" si="0"/>
        <v>670</v>
      </c>
      <c r="O8" s="5">
        <v>2950</v>
      </c>
      <c r="P8" s="5">
        <v>2560</v>
      </c>
      <c r="Q8" s="66" t="s">
        <v>7</v>
      </c>
      <c r="R8" s="5">
        <f t="shared" si="1"/>
        <v>223.33333333333334</v>
      </c>
      <c r="S8" s="5">
        <f t="shared" si="1"/>
        <v>983.33333333333337</v>
      </c>
      <c r="T8" s="71">
        <f t="shared" si="1"/>
        <v>853.33333333333337</v>
      </c>
      <c r="V8" s="88"/>
      <c r="W8" s="88"/>
      <c r="X8" s="88"/>
      <c r="Y8" s="88"/>
      <c r="AB8" s="32" t="s">
        <v>7</v>
      </c>
      <c r="AC8" s="32">
        <v>2950</v>
      </c>
      <c r="AD8" s="32">
        <v>2560</v>
      </c>
      <c r="AE8" s="5">
        <v>2950</v>
      </c>
      <c r="AF8" s="2">
        <v>2560</v>
      </c>
      <c r="AG8" s="2">
        <v>2760</v>
      </c>
      <c r="AH8" s="2">
        <v>2560</v>
      </c>
      <c r="AI8" s="13">
        <v>1970</v>
      </c>
      <c r="AJ8" s="5">
        <v>1970</v>
      </c>
      <c r="AK8" s="2">
        <v>2950</v>
      </c>
      <c r="AL8" s="13">
        <v>2560</v>
      </c>
      <c r="AM8" s="6">
        <v>1378</v>
      </c>
      <c r="AN8" s="6">
        <v>1378</v>
      </c>
      <c r="AO8" s="6" t="s">
        <v>51</v>
      </c>
    </row>
    <row r="9" spans="1:41">
      <c r="A9" s="3" t="s">
        <v>8</v>
      </c>
      <c r="B9" s="78">
        <v>310</v>
      </c>
      <c r="C9" s="72">
        <v>420</v>
      </c>
      <c r="D9" s="7">
        <v>29</v>
      </c>
      <c r="E9" s="78">
        <v>38</v>
      </c>
      <c r="F9" s="7">
        <v>82</v>
      </c>
      <c r="G9" s="78">
        <v>550</v>
      </c>
      <c r="H9" s="7">
        <v>170</v>
      </c>
      <c r="I9" s="28">
        <v>43</v>
      </c>
      <c r="J9" s="7">
        <v>360</v>
      </c>
      <c r="K9" s="3">
        <v>420</v>
      </c>
      <c r="L9" s="3">
        <v>5</v>
      </c>
      <c r="M9" s="3">
        <v>100</v>
      </c>
      <c r="N9" s="37">
        <f t="shared" ref="N9:N16" si="2">SUM(B9:M9)</f>
        <v>2527</v>
      </c>
      <c r="O9" s="7">
        <v>2500</v>
      </c>
      <c r="P9" s="7">
        <v>2000</v>
      </c>
      <c r="Q9" s="67" t="s">
        <v>8</v>
      </c>
      <c r="R9" s="7">
        <f t="shared" si="1"/>
        <v>842.33333333333337</v>
      </c>
      <c r="S9" s="7">
        <f t="shared" si="1"/>
        <v>833.33333333333337</v>
      </c>
      <c r="T9" s="72">
        <f t="shared" si="1"/>
        <v>666.66666666666663</v>
      </c>
      <c r="V9" s="88" t="s">
        <v>303</v>
      </c>
      <c r="W9" s="88"/>
      <c r="X9" s="88"/>
      <c r="Y9" s="88"/>
      <c r="AB9" s="28" t="s">
        <v>8</v>
      </c>
      <c r="AC9" s="28">
        <v>2500</v>
      </c>
      <c r="AD9" s="28">
        <v>2000</v>
      </c>
      <c r="AE9" s="7">
        <v>2500</v>
      </c>
      <c r="AF9" s="3">
        <v>2000</v>
      </c>
      <c r="AG9" s="3">
        <v>2300</v>
      </c>
      <c r="AH9" s="3">
        <v>1900</v>
      </c>
      <c r="AI9" s="14">
        <v>1500</v>
      </c>
      <c r="AJ9" s="7">
        <v>1500</v>
      </c>
      <c r="AK9" s="3">
        <v>2500</v>
      </c>
      <c r="AL9" s="14">
        <v>2000</v>
      </c>
      <c r="AM9" s="8">
        <v>1000</v>
      </c>
      <c r="AN9" s="8">
        <v>1000</v>
      </c>
      <c r="AO9" s="8">
        <v>2500</v>
      </c>
    </row>
    <row r="10" spans="1:41">
      <c r="A10" s="2" t="s">
        <v>9</v>
      </c>
      <c r="B10" s="77">
        <v>18</v>
      </c>
      <c r="C10" s="71">
        <v>310</v>
      </c>
      <c r="D10" s="5">
        <v>58</v>
      </c>
      <c r="E10" s="77">
        <v>5</v>
      </c>
      <c r="F10" s="5">
        <v>240</v>
      </c>
      <c r="G10" s="77">
        <v>31</v>
      </c>
      <c r="H10" s="5">
        <v>54</v>
      </c>
      <c r="I10" s="32">
        <v>0.8</v>
      </c>
      <c r="J10" s="5">
        <v>34</v>
      </c>
      <c r="K10" s="2">
        <v>4</v>
      </c>
      <c r="L10" s="2">
        <v>0</v>
      </c>
      <c r="M10" s="2">
        <v>36</v>
      </c>
      <c r="N10" s="2">
        <f t="shared" si="2"/>
        <v>790.8</v>
      </c>
      <c r="O10" s="5">
        <v>800</v>
      </c>
      <c r="P10" s="5">
        <v>650</v>
      </c>
      <c r="Q10" s="66" t="s">
        <v>9</v>
      </c>
      <c r="R10" s="5">
        <f t="shared" si="1"/>
        <v>263.59999999999997</v>
      </c>
      <c r="S10" s="5">
        <f t="shared" si="1"/>
        <v>266.66666666666669</v>
      </c>
      <c r="T10" s="71">
        <f t="shared" si="1"/>
        <v>216.66666666666666</v>
      </c>
      <c r="V10" s="88" t="s">
        <v>304</v>
      </c>
      <c r="W10" s="88"/>
      <c r="X10" s="88"/>
      <c r="Y10" s="88"/>
      <c r="AB10" s="32" t="s">
        <v>9</v>
      </c>
      <c r="AC10" s="32">
        <v>800</v>
      </c>
      <c r="AD10" s="32">
        <v>650</v>
      </c>
      <c r="AE10" s="5">
        <v>750</v>
      </c>
      <c r="AF10" s="2">
        <v>650</v>
      </c>
      <c r="AG10" s="2">
        <v>1000</v>
      </c>
      <c r="AH10" s="2">
        <v>800</v>
      </c>
      <c r="AI10" s="13">
        <v>650</v>
      </c>
      <c r="AJ10" s="5">
        <v>750</v>
      </c>
      <c r="AK10" s="2">
        <v>700</v>
      </c>
      <c r="AL10" s="13">
        <v>650</v>
      </c>
      <c r="AM10" s="6">
        <v>600</v>
      </c>
      <c r="AN10" s="6">
        <v>550</v>
      </c>
      <c r="AO10" s="6">
        <v>650</v>
      </c>
    </row>
    <row r="11" spans="1:41">
      <c r="A11" s="3" t="s">
        <v>10</v>
      </c>
      <c r="B11" s="78">
        <v>81</v>
      </c>
      <c r="C11" s="72">
        <v>200</v>
      </c>
      <c r="D11" s="7">
        <v>31</v>
      </c>
      <c r="E11" s="78">
        <v>7</v>
      </c>
      <c r="F11" s="7">
        <v>72</v>
      </c>
      <c r="G11" s="78">
        <v>55</v>
      </c>
      <c r="H11" s="7">
        <v>22</v>
      </c>
      <c r="I11" s="28">
        <v>2.4</v>
      </c>
      <c r="J11" s="7">
        <v>12</v>
      </c>
      <c r="K11" s="3">
        <v>19</v>
      </c>
      <c r="L11" s="3">
        <v>0</v>
      </c>
      <c r="M11" s="3">
        <v>43</v>
      </c>
      <c r="N11" s="37">
        <f t="shared" si="2"/>
        <v>544.4</v>
      </c>
      <c r="O11" s="7">
        <v>340</v>
      </c>
      <c r="P11" s="7">
        <v>270</v>
      </c>
      <c r="Q11" s="67" t="s">
        <v>10</v>
      </c>
      <c r="R11" s="7">
        <f t="shared" si="1"/>
        <v>181.46666666666667</v>
      </c>
      <c r="S11" s="7">
        <f t="shared" si="1"/>
        <v>113.33333333333333</v>
      </c>
      <c r="T11" s="72">
        <f t="shared" si="1"/>
        <v>90</v>
      </c>
      <c r="V11" s="88" t="s">
        <v>305</v>
      </c>
      <c r="W11" s="88"/>
      <c r="X11" s="88"/>
      <c r="Y11" s="88"/>
      <c r="AB11" s="28" t="s">
        <v>10</v>
      </c>
      <c r="AC11" s="28">
        <v>340</v>
      </c>
      <c r="AD11" s="28">
        <v>270</v>
      </c>
      <c r="AE11" s="7">
        <v>370</v>
      </c>
      <c r="AF11" s="3">
        <v>290</v>
      </c>
      <c r="AG11" s="3">
        <v>290</v>
      </c>
      <c r="AH11" s="3">
        <v>290</v>
      </c>
      <c r="AI11" s="14">
        <v>170</v>
      </c>
      <c r="AJ11" s="7">
        <v>160</v>
      </c>
      <c r="AK11" s="3">
        <v>320</v>
      </c>
      <c r="AL11" s="14">
        <v>270</v>
      </c>
      <c r="AM11" s="8">
        <v>100</v>
      </c>
      <c r="AN11" s="8">
        <v>100</v>
      </c>
      <c r="AO11" s="8">
        <v>370</v>
      </c>
    </row>
    <row r="12" spans="1:41">
      <c r="A12" s="2" t="s">
        <v>11</v>
      </c>
      <c r="B12" s="77">
        <v>330</v>
      </c>
      <c r="C12" s="71">
        <v>450</v>
      </c>
      <c r="D12" s="5">
        <v>20</v>
      </c>
      <c r="E12" s="77">
        <v>7</v>
      </c>
      <c r="F12" s="5">
        <v>110</v>
      </c>
      <c r="G12" s="77">
        <v>240</v>
      </c>
      <c r="H12" s="5">
        <v>40</v>
      </c>
      <c r="I12" s="32">
        <v>22</v>
      </c>
      <c r="J12" s="5">
        <v>31</v>
      </c>
      <c r="K12" s="2">
        <v>46</v>
      </c>
      <c r="L12" s="2">
        <v>1</v>
      </c>
      <c r="M12" s="2">
        <v>67</v>
      </c>
      <c r="N12" s="2">
        <f t="shared" si="2"/>
        <v>1364</v>
      </c>
      <c r="O12" s="5">
        <v>1000</v>
      </c>
      <c r="P12" s="5">
        <v>800</v>
      </c>
      <c r="Q12" s="66" t="s">
        <v>11</v>
      </c>
      <c r="R12" s="5">
        <f t="shared" si="1"/>
        <v>454.66666666666669</v>
      </c>
      <c r="S12" s="5">
        <f t="shared" si="1"/>
        <v>333.33333333333331</v>
      </c>
      <c r="T12" s="71">
        <f t="shared" si="1"/>
        <v>266.66666666666669</v>
      </c>
      <c r="V12" s="88" t="s">
        <v>306</v>
      </c>
      <c r="W12" s="88"/>
      <c r="X12" s="88"/>
      <c r="Y12" s="88"/>
      <c r="AB12" s="32" t="s">
        <v>11</v>
      </c>
      <c r="AC12" s="32">
        <v>1000</v>
      </c>
      <c r="AD12" s="32">
        <v>800</v>
      </c>
      <c r="AE12" s="5">
        <v>1000</v>
      </c>
      <c r="AF12" s="2">
        <v>800</v>
      </c>
      <c r="AG12" s="2">
        <v>1200</v>
      </c>
      <c r="AH12" s="2">
        <v>1000</v>
      </c>
      <c r="AI12" s="13">
        <v>1000</v>
      </c>
      <c r="AJ12" s="5">
        <v>1000</v>
      </c>
      <c r="AK12" s="2">
        <v>1000</v>
      </c>
      <c r="AL12" s="13">
        <v>1000</v>
      </c>
      <c r="AM12" s="6">
        <v>700</v>
      </c>
      <c r="AN12" s="6">
        <v>700</v>
      </c>
      <c r="AO12" s="6">
        <v>1000</v>
      </c>
    </row>
    <row r="13" spans="1:41">
      <c r="A13" s="3" t="s">
        <v>12</v>
      </c>
      <c r="B13" s="78">
        <v>2.8</v>
      </c>
      <c r="C13" s="72">
        <v>4.2</v>
      </c>
      <c r="D13" s="7">
        <v>0.4</v>
      </c>
      <c r="E13" s="78">
        <v>0.6</v>
      </c>
      <c r="F13" s="7">
        <v>2</v>
      </c>
      <c r="G13" s="78">
        <v>5</v>
      </c>
      <c r="H13" s="7">
        <v>2.9</v>
      </c>
      <c r="I13" s="28">
        <v>0.2</v>
      </c>
      <c r="J13" s="7">
        <v>0.2</v>
      </c>
      <c r="K13" s="3">
        <v>1</v>
      </c>
      <c r="L13" s="3">
        <v>0</v>
      </c>
      <c r="M13" s="3">
        <v>0.5</v>
      </c>
      <c r="N13" s="37">
        <f t="shared" si="2"/>
        <v>19.799999999999997</v>
      </c>
      <c r="O13" s="7">
        <v>7.5</v>
      </c>
      <c r="P13" s="7">
        <v>6.5</v>
      </c>
      <c r="Q13" s="67" t="s">
        <v>12</v>
      </c>
      <c r="R13" s="7">
        <f t="shared" si="1"/>
        <v>6.5999999999999988</v>
      </c>
      <c r="S13" s="7">
        <f t="shared" si="1"/>
        <v>2.5</v>
      </c>
      <c r="T13" s="72">
        <f t="shared" si="1"/>
        <v>2.1666666666666665</v>
      </c>
      <c r="V13" s="88" t="s">
        <v>307</v>
      </c>
      <c r="W13" s="88"/>
      <c r="X13" s="88"/>
      <c r="Y13" s="88"/>
      <c r="AB13" s="28" t="s">
        <v>12</v>
      </c>
      <c r="AC13" s="28">
        <v>7.5</v>
      </c>
      <c r="AD13" s="28">
        <v>6.5</v>
      </c>
      <c r="AE13" s="7">
        <v>7.5</v>
      </c>
      <c r="AF13" s="3">
        <v>6.5</v>
      </c>
      <c r="AG13" s="3">
        <v>10</v>
      </c>
      <c r="AH13" s="3">
        <v>8.5</v>
      </c>
      <c r="AI13" s="14">
        <v>7</v>
      </c>
      <c r="AJ13" s="7">
        <v>7.5</v>
      </c>
      <c r="AK13" s="3">
        <v>7</v>
      </c>
      <c r="AL13" s="14">
        <v>6</v>
      </c>
      <c r="AM13" s="8">
        <v>5.5</v>
      </c>
      <c r="AN13" s="8">
        <v>5.5</v>
      </c>
      <c r="AO13" s="8">
        <v>7.5</v>
      </c>
    </row>
    <row r="14" spans="1:41">
      <c r="A14" s="2" t="s">
        <v>13</v>
      </c>
      <c r="B14" s="77">
        <v>4.9000000000000004</v>
      </c>
      <c r="C14" s="71">
        <v>3.2</v>
      </c>
      <c r="D14" s="5">
        <v>0.2</v>
      </c>
      <c r="E14" s="77">
        <v>0</v>
      </c>
      <c r="F14" s="5">
        <v>1.2</v>
      </c>
      <c r="G14" s="77">
        <v>2.6</v>
      </c>
      <c r="H14" s="5">
        <v>0.3</v>
      </c>
      <c r="I14" s="32">
        <v>0.4</v>
      </c>
      <c r="J14" s="5">
        <v>0.2</v>
      </c>
      <c r="K14" s="2">
        <v>0.2</v>
      </c>
      <c r="L14" s="2">
        <v>0</v>
      </c>
      <c r="M14" s="2">
        <v>0.5</v>
      </c>
      <c r="N14" s="2">
        <f t="shared" si="2"/>
        <v>13.7</v>
      </c>
      <c r="O14" s="5">
        <v>11</v>
      </c>
      <c r="P14" s="5">
        <v>8</v>
      </c>
      <c r="Q14" s="66" t="s">
        <v>13</v>
      </c>
      <c r="R14" s="5">
        <f t="shared" si="1"/>
        <v>4.5666666666666664</v>
      </c>
      <c r="S14" s="5">
        <f t="shared" si="1"/>
        <v>3.6666666666666665</v>
      </c>
      <c r="T14" s="71">
        <f t="shared" si="1"/>
        <v>2.6666666666666665</v>
      </c>
      <c r="V14" s="88"/>
      <c r="W14" s="88"/>
      <c r="X14" s="88"/>
      <c r="Y14" s="88"/>
      <c r="AB14" s="32" t="s">
        <v>13</v>
      </c>
      <c r="AC14" s="32">
        <v>11</v>
      </c>
      <c r="AD14" s="32">
        <v>8</v>
      </c>
      <c r="AE14" s="5">
        <v>11</v>
      </c>
      <c r="AF14" s="2">
        <v>8</v>
      </c>
      <c r="AG14" s="2">
        <v>10</v>
      </c>
      <c r="AH14" s="2">
        <v>8</v>
      </c>
      <c r="AI14" s="13">
        <v>6</v>
      </c>
      <c r="AJ14" s="5">
        <v>5</v>
      </c>
      <c r="AK14" s="2">
        <v>9</v>
      </c>
      <c r="AL14" s="13">
        <v>7</v>
      </c>
      <c r="AM14" s="6">
        <v>4</v>
      </c>
      <c r="AN14" s="6">
        <v>3</v>
      </c>
      <c r="AO14" s="6">
        <v>10</v>
      </c>
    </row>
    <row r="15" spans="1:41">
      <c r="A15" s="3" t="s">
        <v>14</v>
      </c>
      <c r="B15" s="78">
        <v>0.77</v>
      </c>
      <c r="C15" s="72">
        <v>0.98</v>
      </c>
      <c r="D15" s="7">
        <v>0.01</v>
      </c>
      <c r="E15" s="78">
        <v>0.01</v>
      </c>
      <c r="F15" s="7">
        <v>0.34</v>
      </c>
      <c r="G15" s="78">
        <v>0.52</v>
      </c>
      <c r="H15" s="7">
        <v>0.08</v>
      </c>
      <c r="I15" s="28" t="s">
        <v>232</v>
      </c>
      <c r="J15" s="7">
        <v>0.06</v>
      </c>
      <c r="K15" s="3">
        <v>0.09</v>
      </c>
      <c r="L15" s="3">
        <v>0.01</v>
      </c>
      <c r="M15" s="3">
        <v>0.17</v>
      </c>
      <c r="N15" s="37">
        <f t="shared" si="2"/>
        <v>3.0399999999999996</v>
      </c>
      <c r="O15" s="7">
        <v>0.9</v>
      </c>
      <c r="P15" s="7">
        <v>0.7</v>
      </c>
      <c r="Q15" s="67" t="s">
        <v>14</v>
      </c>
      <c r="R15" s="7">
        <f t="shared" si="1"/>
        <v>1.0133333333333332</v>
      </c>
      <c r="S15" s="7">
        <f t="shared" si="1"/>
        <v>0.3</v>
      </c>
      <c r="T15" s="72">
        <f t="shared" si="1"/>
        <v>0.23333333333333331</v>
      </c>
      <c r="V15" s="88" t="s">
        <v>308</v>
      </c>
      <c r="W15" s="88"/>
      <c r="X15" s="88"/>
      <c r="Y15" s="88"/>
      <c r="AB15" s="28" t="s">
        <v>14</v>
      </c>
      <c r="AC15" s="28">
        <v>0.9</v>
      </c>
      <c r="AD15" s="28">
        <v>0.7</v>
      </c>
      <c r="AE15" s="7">
        <v>0.9</v>
      </c>
      <c r="AF15" s="3">
        <v>0.7</v>
      </c>
      <c r="AG15" s="3">
        <v>0.8</v>
      </c>
      <c r="AH15" s="3">
        <v>0.8</v>
      </c>
      <c r="AI15" s="14">
        <v>0.5</v>
      </c>
      <c r="AJ15" s="7">
        <v>0.5</v>
      </c>
      <c r="AK15" s="3">
        <v>0.9</v>
      </c>
      <c r="AL15" s="14">
        <v>0.7</v>
      </c>
      <c r="AM15" s="8">
        <v>0.4</v>
      </c>
      <c r="AN15" s="8">
        <v>0.3</v>
      </c>
      <c r="AO15" s="8">
        <v>1</v>
      </c>
    </row>
    <row r="16" spans="1:41">
      <c r="A16" s="2" t="s">
        <v>15</v>
      </c>
      <c r="B16" s="77">
        <v>2.84</v>
      </c>
      <c r="C16" s="71">
        <v>2.64</v>
      </c>
      <c r="D16" s="5">
        <v>0.03</v>
      </c>
      <c r="E16" s="77">
        <v>7.0000000000000007E-2</v>
      </c>
      <c r="F16" s="5">
        <v>0.5</v>
      </c>
      <c r="G16" s="77">
        <v>0.86</v>
      </c>
      <c r="H16" s="5">
        <v>0.48</v>
      </c>
      <c r="I16" s="32">
        <v>0.02</v>
      </c>
      <c r="J16" s="5">
        <v>0.14000000000000001</v>
      </c>
      <c r="K16" s="2">
        <v>0.42</v>
      </c>
      <c r="L16" s="2" t="s">
        <v>295</v>
      </c>
      <c r="M16" s="2">
        <v>0.34</v>
      </c>
      <c r="N16" s="2">
        <f t="shared" si="2"/>
        <v>8.3400000000000016</v>
      </c>
      <c r="O16" s="5">
        <v>4</v>
      </c>
      <c r="P16" s="5">
        <v>3.5</v>
      </c>
      <c r="Q16" s="66" t="s">
        <v>15</v>
      </c>
      <c r="R16" s="5">
        <f t="shared" si="1"/>
        <v>2.7800000000000007</v>
      </c>
      <c r="S16" s="5">
        <f t="shared" si="1"/>
        <v>1.3333333333333333</v>
      </c>
      <c r="T16" s="71">
        <f t="shared" si="1"/>
        <v>1.1666666666666667</v>
      </c>
      <c r="V16" s="88" t="s">
        <v>309</v>
      </c>
      <c r="W16" s="88"/>
      <c r="X16" s="88"/>
      <c r="Y16" s="88"/>
      <c r="AB16" s="32" t="s">
        <v>15</v>
      </c>
      <c r="AC16" s="32">
        <v>4</v>
      </c>
      <c r="AD16" s="32">
        <v>3.5</v>
      </c>
      <c r="AE16" s="5">
        <v>4</v>
      </c>
      <c r="AF16" s="2">
        <v>3.5</v>
      </c>
      <c r="AG16" s="2">
        <v>4</v>
      </c>
      <c r="AH16" s="2">
        <v>4</v>
      </c>
      <c r="AI16" s="13">
        <v>2.5</v>
      </c>
      <c r="AJ16" s="5">
        <v>2.5</v>
      </c>
      <c r="AK16" s="2">
        <v>4</v>
      </c>
      <c r="AL16" s="13">
        <v>3.5</v>
      </c>
      <c r="AM16" s="6">
        <v>1.5</v>
      </c>
      <c r="AN16" s="6">
        <v>1.5</v>
      </c>
      <c r="AO16" s="6">
        <v>4</v>
      </c>
    </row>
    <row r="17" spans="1:41">
      <c r="A17" s="3" t="s">
        <v>16</v>
      </c>
      <c r="B17" s="78">
        <v>0</v>
      </c>
      <c r="C17" s="72">
        <v>0</v>
      </c>
      <c r="D17" s="7">
        <v>670</v>
      </c>
      <c r="E17" s="78">
        <v>2</v>
      </c>
      <c r="F17" s="7">
        <v>0</v>
      </c>
      <c r="G17" s="78">
        <v>0</v>
      </c>
      <c r="H17" s="7">
        <v>1</v>
      </c>
      <c r="I17" s="28" t="s">
        <v>232</v>
      </c>
      <c r="J17" s="7" t="s">
        <v>230</v>
      </c>
      <c r="K17" s="3">
        <v>1</v>
      </c>
      <c r="L17" s="3" t="s">
        <v>295</v>
      </c>
      <c r="M17" s="3" t="s">
        <v>291</v>
      </c>
      <c r="N17" s="37">
        <f>SUM(B17:M17)</f>
        <v>674</v>
      </c>
      <c r="O17" s="7">
        <v>130</v>
      </c>
      <c r="P17" s="7">
        <v>130</v>
      </c>
      <c r="Q17" s="67" t="s">
        <v>16</v>
      </c>
      <c r="R17" s="7">
        <f t="shared" si="1"/>
        <v>224.66666666666666</v>
      </c>
      <c r="S17" s="7">
        <f t="shared" si="1"/>
        <v>43.333333333333336</v>
      </c>
      <c r="T17" s="72">
        <f t="shared" si="1"/>
        <v>43.333333333333336</v>
      </c>
      <c r="V17" s="88" t="s">
        <v>310</v>
      </c>
      <c r="W17" s="88"/>
      <c r="X17" s="88"/>
      <c r="Y17" s="88"/>
      <c r="AB17" s="28" t="s">
        <v>16</v>
      </c>
      <c r="AC17" s="28">
        <v>130</v>
      </c>
      <c r="AD17" s="28">
        <v>130</v>
      </c>
      <c r="AE17" s="7">
        <v>130</v>
      </c>
      <c r="AF17" s="3">
        <v>130</v>
      </c>
      <c r="AG17" s="3">
        <v>140</v>
      </c>
      <c r="AH17" s="3">
        <v>140</v>
      </c>
      <c r="AI17" s="14">
        <v>90</v>
      </c>
      <c r="AJ17" s="7">
        <v>90</v>
      </c>
      <c r="AK17" s="3">
        <v>130</v>
      </c>
      <c r="AL17" s="14">
        <v>130</v>
      </c>
      <c r="AM17" s="8">
        <v>60</v>
      </c>
      <c r="AN17" s="8">
        <v>60</v>
      </c>
      <c r="AO17" s="8">
        <v>130</v>
      </c>
    </row>
    <row r="18" spans="1:41">
      <c r="A18" s="2" t="s">
        <v>17</v>
      </c>
      <c r="B18" s="77">
        <v>7</v>
      </c>
      <c r="C18" s="71">
        <v>6</v>
      </c>
      <c r="D18" s="5">
        <v>1</v>
      </c>
      <c r="E18" s="77">
        <v>1</v>
      </c>
      <c r="F18" s="5">
        <v>5</v>
      </c>
      <c r="G18" s="77">
        <v>30</v>
      </c>
      <c r="H18" s="5">
        <v>2</v>
      </c>
      <c r="I18" s="32" t="s">
        <v>232</v>
      </c>
      <c r="J18" s="5" t="s">
        <v>230</v>
      </c>
      <c r="K18" s="2">
        <v>0</v>
      </c>
      <c r="L18" s="2" t="s">
        <v>295</v>
      </c>
      <c r="M18" s="2" t="s">
        <v>291</v>
      </c>
      <c r="N18" s="2">
        <f>SUM(B18:M18)</f>
        <v>52</v>
      </c>
      <c r="O18" s="5">
        <v>30</v>
      </c>
      <c r="P18" s="5">
        <v>25</v>
      </c>
      <c r="Q18" s="66" t="s">
        <v>17</v>
      </c>
      <c r="R18" s="5">
        <f t="shared" si="1"/>
        <v>17.333333333333332</v>
      </c>
      <c r="S18" s="5">
        <f t="shared" si="1"/>
        <v>10</v>
      </c>
      <c r="T18" s="71">
        <f t="shared" si="1"/>
        <v>8.3333333333333339</v>
      </c>
      <c r="V18" s="88"/>
      <c r="W18" s="88"/>
      <c r="X18" s="88"/>
      <c r="Y18" s="88"/>
      <c r="AB18" s="32" t="s">
        <v>17</v>
      </c>
      <c r="AC18" s="32">
        <v>30</v>
      </c>
      <c r="AD18" s="32">
        <v>25</v>
      </c>
      <c r="AE18" s="5">
        <v>30</v>
      </c>
      <c r="AF18" s="2">
        <v>25</v>
      </c>
      <c r="AG18" s="2">
        <v>30</v>
      </c>
      <c r="AH18" s="2">
        <v>30</v>
      </c>
      <c r="AI18" s="13">
        <v>20</v>
      </c>
      <c r="AJ18" s="5">
        <v>20</v>
      </c>
      <c r="AK18" s="2">
        <v>30</v>
      </c>
      <c r="AL18" s="13">
        <v>25</v>
      </c>
      <c r="AM18" s="6">
        <v>15</v>
      </c>
      <c r="AN18" s="6">
        <v>10</v>
      </c>
      <c r="AO18" s="6">
        <v>30</v>
      </c>
    </row>
    <row r="19" spans="1:41">
      <c r="A19" s="3" t="s">
        <v>18</v>
      </c>
      <c r="B19" s="78">
        <v>0</v>
      </c>
      <c r="C19" s="72">
        <v>4</v>
      </c>
      <c r="D19" s="7">
        <v>1</v>
      </c>
      <c r="E19" s="78">
        <v>0</v>
      </c>
      <c r="F19" s="7">
        <v>1</v>
      </c>
      <c r="G19" s="78">
        <v>1</v>
      </c>
      <c r="H19" s="7">
        <v>2</v>
      </c>
      <c r="I19" s="28" t="s">
        <v>232</v>
      </c>
      <c r="J19" s="7" t="s">
        <v>230</v>
      </c>
      <c r="K19" s="3">
        <v>1</v>
      </c>
      <c r="L19" s="3" t="s">
        <v>295</v>
      </c>
      <c r="M19" s="3" t="s">
        <v>291</v>
      </c>
      <c r="N19" s="37">
        <f>SUM(B19:M19)</f>
        <v>10</v>
      </c>
      <c r="O19" s="7">
        <v>10</v>
      </c>
      <c r="P19" s="7">
        <v>10</v>
      </c>
      <c r="Q19" s="67" t="s">
        <v>18</v>
      </c>
      <c r="R19" s="7">
        <f t="shared" si="1"/>
        <v>3.3333333333333335</v>
      </c>
      <c r="S19" s="7">
        <f t="shared" si="1"/>
        <v>3.3333333333333335</v>
      </c>
      <c r="T19" s="72">
        <f t="shared" si="1"/>
        <v>3.3333333333333335</v>
      </c>
      <c r="V19" s="88" t="s">
        <v>68</v>
      </c>
      <c r="W19" s="88" t="s">
        <v>314</v>
      </c>
      <c r="X19" s="88"/>
      <c r="Y19" s="88"/>
      <c r="AB19" s="28" t="s">
        <v>18</v>
      </c>
      <c r="AC19" s="28">
        <v>10</v>
      </c>
      <c r="AD19" s="28">
        <v>10</v>
      </c>
      <c r="AE19" s="7">
        <v>10</v>
      </c>
      <c r="AF19" s="3">
        <v>10</v>
      </c>
      <c r="AG19" s="3"/>
      <c r="AH19" s="3"/>
      <c r="AI19" s="14"/>
      <c r="AJ19" s="7"/>
      <c r="AK19" s="3">
        <v>10</v>
      </c>
      <c r="AL19" s="14">
        <v>10</v>
      </c>
      <c r="AM19" s="8"/>
      <c r="AN19" s="8"/>
      <c r="AO19" s="8">
        <v>10</v>
      </c>
    </row>
    <row r="20" spans="1:41">
      <c r="A20" s="2" t="s">
        <v>19</v>
      </c>
      <c r="B20" s="77">
        <v>240</v>
      </c>
      <c r="C20" s="71">
        <v>24</v>
      </c>
      <c r="D20" s="5">
        <v>1</v>
      </c>
      <c r="E20" s="77">
        <v>1</v>
      </c>
      <c r="F20" s="5">
        <v>22</v>
      </c>
      <c r="G20" s="77">
        <v>99</v>
      </c>
      <c r="H20" s="5">
        <v>4</v>
      </c>
      <c r="I20" s="32">
        <v>8</v>
      </c>
      <c r="J20" s="5" t="s">
        <v>230</v>
      </c>
      <c r="K20" s="2">
        <v>3</v>
      </c>
      <c r="L20" s="2" t="s">
        <v>295</v>
      </c>
      <c r="M20" s="2" t="s">
        <v>291</v>
      </c>
      <c r="N20" s="2">
        <f>SUM(B20:M20)</f>
        <v>402</v>
      </c>
      <c r="O20" s="5">
        <v>30</v>
      </c>
      <c r="P20" s="5">
        <v>25</v>
      </c>
      <c r="Q20" s="66" t="s">
        <v>19</v>
      </c>
      <c r="R20" s="5">
        <f t="shared" si="1"/>
        <v>134</v>
      </c>
      <c r="S20" s="5">
        <f t="shared" si="1"/>
        <v>10</v>
      </c>
      <c r="T20" s="71">
        <f t="shared" si="1"/>
        <v>8.3333333333333339</v>
      </c>
      <c r="V20" s="88" t="s">
        <v>69</v>
      </c>
      <c r="W20" s="88" t="s">
        <v>192</v>
      </c>
      <c r="X20" s="88"/>
      <c r="Y20" s="88"/>
      <c r="AB20" s="32" t="s">
        <v>19</v>
      </c>
      <c r="AC20" s="32">
        <v>30</v>
      </c>
      <c r="AD20" s="32">
        <v>25</v>
      </c>
      <c r="AE20" s="5">
        <v>30</v>
      </c>
      <c r="AF20" s="2">
        <v>25</v>
      </c>
      <c r="AG20" s="2">
        <v>25</v>
      </c>
      <c r="AH20" s="2">
        <v>25</v>
      </c>
      <c r="AI20" s="13"/>
      <c r="AJ20" s="5"/>
      <c r="AK20" s="2">
        <v>25</v>
      </c>
      <c r="AL20" s="13">
        <v>20</v>
      </c>
      <c r="AM20" s="6"/>
      <c r="AN20" s="6"/>
      <c r="AO20" s="6">
        <v>30</v>
      </c>
    </row>
    <row r="21" spans="1:41">
      <c r="A21" s="3" t="s">
        <v>20</v>
      </c>
      <c r="B21" s="78">
        <v>0</v>
      </c>
      <c r="C21" s="72">
        <v>2</v>
      </c>
      <c r="D21" s="7">
        <v>150</v>
      </c>
      <c r="E21" s="78">
        <v>0</v>
      </c>
      <c r="F21" s="7"/>
      <c r="G21" s="78">
        <v>17</v>
      </c>
      <c r="H21" s="7">
        <v>39</v>
      </c>
      <c r="I21" s="28" t="s">
        <v>232</v>
      </c>
      <c r="J21" s="7">
        <v>10000</v>
      </c>
      <c r="K21" s="3">
        <v>2</v>
      </c>
      <c r="L21" s="3">
        <v>15</v>
      </c>
      <c r="M21" s="3">
        <v>1</v>
      </c>
      <c r="N21" s="37">
        <f t="shared" ref="N21:N35" si="3">SUM(B21:M21)</f>
        <v>10226</v>
      </c>
      <c r="O21" s="7"/>
      <c r="P21" s="7"/>
      <c r="Q21" s="67" t="s">
        <v>20</v>
      </c>
      <c r="R21" s="7">
        <f t="shared" si="1"/>
        <v>3408.6666666666665</v>
      </c>
      <c r="S21" s="7">
        <f t="shared" si="1"/>
        <v>0</v>
      </c>
      <c r="T21" s="72">
        <f t="shared" si="1"/>
        <v>0</v>
      </c>
      <c r="V21" s="88" t="s">
        <v>191</v>
      </c>
      <c r="W21" s="88" t="s">
        <v>193</v>
      </c>
      <c r="X21" s="88"/>
      <c r="Y21" s="88"/>
      <c r="AB21" s="28" t="s">
        <v>20</v>
      </c>
      <c r="AC21" s="28"/>
      <c r="AD21" s="28"/>
      <c r="AE21" s="7"/>
      <c r="AF21" s="3"/>
      <c r="AG21" s="3"/>
      <c r="AH21" s="3"/>
      <c r="AI21" s="14"/>
      <c r="AJ21" s="7"/>
      <c r="AK21" s="3"/>
      <c r="AL21" s="14"/>
      <c r="AM21" s="8"/>
      <c r="AN21" s="8"/>
      <c r="AO21" s="8"/>
    </row>
    <row r="22" spans="1:41">
      <c r="A22" s="2" t="s">
        <v>21</v>
      </c>
      <c r="B22" s="77">
        <v>0</v>
      </c>
      <c r="C22" s="71" t="s">
        <v>228</v>
      </c>
      <c r="D22" s="5">
        <v>13</v>
      </c>
      <c r="E22" s="77">
        <v>0</v>
      </c>
      <c r="F22" s="5">
        <v>0</v>
      </c>
      <c r="G22" s="77">
        <v>2</v>
      </c>
      <c r="H22" s="5">
        <v>3</v>
      </c>
      <c r="I22" s="32" t="s">
        <v>232</v>
      </c>
      <c r="J22" s="5">
        <v>860</v>
      </c>
      <c r="K22" s="2">
        <v>0</v>
      </c>
      <c r="L22" s="2">
        <v>1</v>
      </c>
      <c r="M22" s="2">
        <v>0</v>
      </c>
      <c r="N22" s="2">
        <f t="shared" si="3"/>
        <v>879</v>
      </c>
      <c r="O22" s="5">
        <v>850</v>
      </c>
      <c r="P22" s="5">
        <v>650</v>
      </c>
      <c r="Q22" s="66" t="s">
        <v>21</v>
      </c>
      <c r="R22" s="5">
        <f t="shared" si="1"/>
        <v>293</v>
      </c>
      <c r="S22" s="5">
        <f t="shared" si="1"/>
        <v>283.33333333333331</v>
      </c>
      <c r="T22" s="71">
        <f t="shared" si="1"/>
        <v>216.66666666666666</v>
      </c>
      <c r="V22" s="88" t="s">
        <v>71</v>
      </c>
      <c r="W22" s="88" t="s">
        <v>194</v>
      </c>
      <c r="X22" s="88"/>
      <c r="Y22" s="88"/>
      <c r="AB22" s="32" t="s">
        <v>21</v>
      </c>
      <c r="AC22" s="32">
        <v>850</v>
      </c>
      <c r="AD22" s="32">
        <v>650</v>
      </c>
      <c r="AE22" s="5">
        <v>900</v>
      </c>
      <c r="AF22" s="2">
        <v>700</v>
      </c>
      <c r="AG22" s="2">
        <v>800</v>
      </c>
      <c r="AH22" s="2">
        <v>700</v>
      </c>
      <c r="AI22" s="13">
        <v>500</v>
      </c>
      <c r="AJ22" s="5">
        <v>500</v>
      </c>
      <c r="AK22" s="2">
        <v>800</v>
      </c>
      <c r="AL22" s="13">
        <v>650</v>
      </c>
      <c r="AM22" s="6">
        <v>450</v>
      </c>
      <c r="AN22" s="6">
        <v>500</v>
      </c>
      <c r="AO22" s="6">
        <v>900</v>
      </c>
    </row>
    <row r="23" spans="1:41">
      <c r="A23" s="3" t="s">
        <v>22</v>
      </c>
      <c r="B23" s="78">
        <v>0</v>
      </c>
      <c r="C23" s="72">
        <v>0</v>
      </c>
      <c r="D23" s="7">
        <v>0</v>
      </c>
      <c r="E23" s="78">
        <v>7.8</v>
      </c>
      <c r="F23" s="7">
        <v>0</v>
      </c>
      <c r="G23" s="78">
        <v>0</v>
      </c>
      <c r="H23" s="7">
        <v>0</v>
      </c>
      <c r="I23" s="28">
        <v>0</v>
      </c>
      <c r="J23" s="7">
        <v>0</v>
      </c>
      <c r="K23" s="3">
        <v>1</v>
      </c>
      <c r="L23" s="3">
        <v>0</v>
      </c>
      <c r="M23" s="3">
        <v>0</v>
      </c>
      <c r="N23" s="37">
        <f t="shared" si="3"/>
        <v>8.8000000000000007</v>
      </c>
      <c r="O23" s="7">
        <v>8.5</v>
      </c>
      <c r="P23" s="7">
        <v>8.5</v>
      </c>
      <c r="Q23" s="67" t="s">
        <v>22</v>
      </c>
      <c r="R23" s="7">
        <f t="shared" si="1"/>
        <v>2.9333333333333336</v>
      </c>
      <c r="S23" s="7">
        <f t="shared" si="1"/>
        <v>2.8333333333333335</v>
      </c>
      <c r="T23" s="72">
        <f t="shared" si="1"/>
        <v>2.8333333333333335</v>
      </c>
      <c r="V23" s="88" t="s">
        <v>72</v>
      </c>
      <c r="W23" s="88" t="s">
        <v>196</v>
      </c>
      <c r="X23" s="88"/>
      <c r="Y23" s="88"/>
      <c r="AB23" s="28" t="s">
        <v>22</v>
      </c>
      <c r="AC23" s="28">
        <v>8.5</v>
      </c>
      <c r="AD23" s="28">
        <v>8.5</v>
      </c>
      <c r="AE23" s="7">
        <v>8.5</v>
      </c>
      <c r="AF23" s="3">
        <v>8.5</v>
      </c>
      <c r="AG23" s="3">
        <v>8</v>
      </c>
      <c r="AH23" s="3">
        <v>9.5</v>
      </c>
      <c r="AI23" s="14">
        <v>5</v>
      </c>
      <c r="AJ23" s="7">
        <v>6</v>
      </c>
      <c r="AK23" s="3">
        <v>5.5</v>
      </c>
      <c r="AL23" s="14">
        <v>5.5</v>
      </c>
      <c r="AM23" s="8">
        <v>3.5</v>
      </c>
      <c r="AN23" s="8">
        <v>4</v>
      </c>
      <c r="AO23" s="8">
        <v>5.5</v>
      </c>
    </row>
    <row r="24" spans="1:41">
      <c r="A24" s="2" t="s">
        <v>23</v>
      </c>
      <c r="B24" s="77">
        <v>0.4</v>
      </c>
      <c r="C24" s="71">
        <v>0.2</v>
      </c>
      <c r="D24" s="5">
        <v>0</v>
      </c>
      <c r="E24" s="77">
        <v>0</v>
      </c>
      <c r="F24" s="5">
        <v>0</v>
      </c>
      <c r="G24" s="77">
        <v>0.4</v>
      </c>
      <c r="H24" s="5">
        <v>0.4</v>
      </c>
      <c r="I24" s="32" t="s">
        <v>232</v>
      </c>
      <c r="J24" s="5">
        <v>0.5</v>
      </c>
      <c r="K24" s="2" t="s">
        <v>229</v>
      </c>
      <c r="L24" s="2">
        <v>0</v>
      </c>
      <c r="M24" s="2">
        <v>4.0999999999999996</v>
      </c>
      <c r="N24" s="2">
        <f t="shared" si="3"/>
        <v>6</v>
      </c>
      <c r="O24" s="5">
        <v>6</v>
      </c>
      <c r="P24" s="5">
        <v>5</v>
      </c>
      <c r="Q24" s="66" t="s">
        <v>23</v>
      </c>
      <c r="R24" s="5">
        <f t="shared" si="1"/>
        <v>2</v>
      </c>
      <c r="S24" s="5">
        <f t="shared" si="1"/>
        <v>2</v>
      </c>
      <c r="T24" s="71">
        <f t="shared" si="1"/>
        <v>1.6666666666666667</v>
      </c>
      <c r="V24" s="88" t="s">
        <v>177</v>
      </c>
      <c r="W24" s="88" t="s">
        <v>197</v>
      </c>
      <c r="X24" s="88"/>
      <c r="Y24" s="88"/>
      <c r="AB24" s="32" t="s">
        <v>23</v>
      </c>
      <c r="AC24" s="32">
        <v>6</v>
      </c>
      <c r="AD24" s="32">
        <v>5</v>
      </c>
      <c r="AE24" s="5">
        <v>7</v>
      </c>
      <c r="AF24" s="2">
        <v>6</v>
      </c>
      <c r="AG24" s="2">
        <v>6.5</v>
      </c>
      <c r="AH24" s="2">
        <v>6</v>
      </c>
      <c r="AI24" s="13">
        <v>5</v>
      </c>
      <c r="AJ24" s="5">
        <v>5</v>
      </c>
      <c r="AK24" s="2">
        <v>6.5</v>
      </c>
      <c r="AL24" s="13">
        <v>6.5</v>
      </c>
      <c r="AM24" s="6">
        <v>4</v>
      </c>
      <c r="AN24" s="6">
        <v>4</v>
      </c>
      <c r="AO24" s="6">
        <v>6.5</v>
      </c>
    </row>
    <row r="25" spans="1:41">
      <c r="A25" s="3" t="s">
        <v>24</v>
      </c>
      <c r="B25" s="78" t="s">
        <v>229</v>
      </c>
      <c r="C25" s="72">
        <v>0</v>
      </c>
      <c r="D25" s="7">
        <v>0</v>
      </c>
      <c r="E25" s="78">
        <v>0</v>
      </c>
      <c r="F25" s="7">
        <v>0</v>
      </c>
      <c r="G25" s="78">
        <v>0.1</v>
      </c>
      <c r="H25" s="7">
        <v>0.1</v>
      </c>
      <c r="I25" s="28" t="s">
        <v>232</v>
      </c>
      <c r="J25" s="7" t="s">
        <v>227</v>
      </c>
      <c r="K25" s="3">
        <v>0</v>
      </c>
      <c r="L25" s="3">
        <v>0</v>
      </c>
      <c r="M25" s="3">
        <v>0</v>
      </c>
      <c r="N25" s="37">
        <f t="shared" si="3"/>
        <v>0.2</v>
      </c>
      <c r="O25" s="7"/>
      <c r="P25" s="7"/>
      <c r="Q25" s="67" t="s">
        <v>24</v>
      </c>
      <c r="R25" s="7">
        <f t="shared" si="1"/>
        <v>6.6666666666666666E-2</v>
      </c>
      <c r="S25" s="7">
        <f t="shared" si="1"/>
        <v>0</v>
      </c>
      <c r="T25" s="72">
        <f t="shared" si="1"/>
        <v>0</v>
      </c>
      <c r="W25" s="12"/>
      <c r="AB25" s="28" t="s">
        <v>24</v>
      </c>
      <c r="AC25" s="28"/>
      <c r="AD25" s="28"/>
      <c r="AE25" s="7"/>
      <c r="AF25" s="3"/>
      <c r="AG25" s="3"/>
      <c r="AH25" s="3"/>
      <c r="AI25" s="14"/>
      <c r="AJ25" s="7"/>
      <c r="AK25" s="3"/>
      <c r="AL25" s="14"/>
      <c r="AM25" s="8"/>
      <c r="AN25" s="8"/>
      <c r="AO25" s="8" t="s">
        <v>46</v>
      </c>
    </row>
    <row r="26" spans="1:41">
      <c r="A26" s="2" t="s">
        <v>25</v>
      </c>
      <c r="B26" s="77">
        <v>0</v>
      </c>
      <c r="C26" s="71">
        <v>7.6</v>
      </c>
      <c r="D26" s="5">
        <v>0</v>
      </c>
      <c r="E26" s="77">
        <v>0</v>
      </c>
      <c r="F26" s="5">
        <v>4.7</v>
      </c>
      <c r="G26" s="77">
        <v>2.9</v>
      </c>
      <c r="H26" s="5">
        <v>0.3</v>
      </c>
      <c r="I26" s="32" t="s">
        <v>232</v>
      </c>
      <c r="J26" s="5">
        <v>0</v>
      </c>
      <c r="K26" s="2">
        <v>0</v>
      </c>
      <c r="L26" s="2">
        <v>0.1</v>
      </c>
      <c r="M26" s="2">
        <v>0.1</v>
      </c>
      <c r="N26" s="2">
        <f t="shared" si="3"/>
        <v>15.700000000000001</v>
      </c>
      <c r="O26" s="5"/>
      <c r="P26" s="5"/>
      <c r="Q26" s="66" t="s">
        <v>25</v>
      </c>
      <c r="R26" s="5">
        <f t="shared" si="1"/>
        <v>5.2333333333333334</v>
      </c>
      <c r="S26" s="5">
        <f t="shared" si="1"/>
        <v>0</v>
      </c>
      <c r="T26" s="71">
        <f t="shared" si="1"/>
        <v>0</v>
      </c>
      <c r="V26" s="82" t="s">
        <v>178</v>
      </c>
      <c r="W26" s="83"/>
      <c r="X26" s="83"/>
      <c r="Y26" s="90"/>
      <c r="AB26" s="32" t="s">
        <v>25</v>
      </c>
      <c r="AC26" s="32"/>
      <c r="AD26" s="32"/>
      <c r="AE26" s="5"/>
      <c r="AF26" s="2"/>
      <c r="AG26" s="2"/>
      <c r="AH26" s="2"/>
      <c r="AI26" s="13"/>
      <c r="AJ26" s="5"/>
      <c r="AK26" s="2"/>
      <c r="AL26" s="13"/>
      <c r="AM26" s="6"/>
      <c r="AN26" s="6"/>
      <c r="AO26" s="6" t="s">
        <v>46</v>
      </c>
    </row>
    <row r="27" spans="1:41">
      <c r="A27" s="3" t="s">
        <v>26</v>
      </c>
      <c r="B27" s="78">
        <v>0</v>
      </c>
      <c r="C27" s="72">
        <v>0.3</v>
      </c>
      <c r="D27" s="7">
        <v>0</v>
      </c>
      <c r="E27" s="78">
        <v>0</v>
      </c>
      <c r="F27" s="7">
        <v>0.1</v>
      </c>
      <c r="G27" s="78" t="s">
        <v>229</v>
      </c>
      <c r="H27" s="7">
        <v>0</v>
      </c>
      <c r="I27" s="28" t="s">
        <v>232</v>
      </c>
      <c r="J27" s="7">
        <v>0</v>
      </c>
      <c r="K27" s="3">
        <v>0</v>
      </c>
      <c r="L27" s="3">
        <v>0</v>
      </c>
      <c r="M27" s="3">
        <v>0</v>
      </c>
      <c r="N27" s="37">
        <f t="shared" si="3"/>
        <v>0.4</v>
      </c>
      <c r="O27" s="7"/>
      <c r="P27" s="7"/>
      <c r="Q27" s="67" t="s">
        <v>26</v>
      </c>
      <c r="R27" s="7">
        <f t="shared" si="1"/>
        <v>0.13333333333333333</v>
      </c>
      <c r="S27" s="7">
        <f t="shared" si="1"/>
        <v>0</v>
      </c>
      <c r="T27" s="72">
        <f t="shared" si="1"/>
        <v>0</v>
      </c>
      <c r="V27" s="83" t="s">
        <v>311</v>
      </c>
      <c r="W27" s="83"/>
      <c r="X27" s="83"/>
      <c r="Y27" s="90"/>
      <c r="AB27" s="28" t="s">
        <v>26</v>
      </c>
      <c r="AC27" s="28"/>
      <c r="AD27" s="28"/>
      <c r="AE27" s="7"/>
      <c r="AF27" s="3"/>
      <c r="AG27" s="3"/>
      <c r="AH27" s="3"/>
      <c r="AI27" s="14"/>
      <c r="AJ27" s="7"/>
      <c r="AK27" s="3"/>
      <c r="AL27" s="14"/>
      <c r="AM27" s="8"/>
      <c r="AN27" s="8"/>
      <c r="AO27" s="8" t="s">
        <v>46</v>
      </c>
    </row>
    <row r="28" spans="1:41">
      <c r="A28" s="2" t="s">
        <v>27</v>
      </c>
      <c r="B28" s="77">
        <v>0</v>
      </c>
      <c r="C28" s="71">
        <v>1</v>
      </c>
      <c r="D28" s="5">
        <v>110</v>
      </c>
      <c r="E28" s="77">
        <v>0</v>
      </c>
      <c r="F28" s="5">
        <v>2</v>
      </c>
      <c r="G28" s="77">
        <v>9</v>
      </c>
      <c r="H28" s="5">
        <v>9</v>
      </c>
      <c r="I28" s="32" t="s">
        <v>232</v>
      </c>
      <c r="J28" s="5">
        <v>20</v>
      </c>
      <c r="K28" s="2">
        <v>1</v>
      </c>
      <c r="L28" s="2" t="s">
        <v>295</v>
      </c>
      <c r="M28" s="2">
        <v>0</v>
      </c>
      <c r="N28" s="2">
        <f t="shared" si="3"/>
        <v>152</v>
      </c>
      <c r="O28" s="5">
        <v>150</v>
      </c>
      <c r="P28" s="5">
        <v>150</v>
      </c>
      <c r="Q28" s="66" t="s">
        <v>27</v>
      </c>
      <c r="R28" s="5">
        <f t="shared" si="1"/>
        <v>50.666666666666664</v>
      </c>
      <c r="S28" s="5">
        <f t="shared" si="1"/>
        <v>50</v>
      </c>
      <c r="T28" s="71">
        <f t="shared" si="1"/>
        <v>50</v>
      </c>
      <c r="V28" s="83" t="s">
        <v>315</v>
      </c>
      <c r="W28" s="82"/>
      <c r="X28" s="83"/>
      <c r="Y28" s="90"/>
      <c r="AB28" s="32" t="s">
        <v>27</v>
      </c>
      <c r="AC28" s="32">
        <v>150</v>
      </c>
      <c r="AD28" s="32">
        <v>150</v>
      </c>
      <c r="AE28" s="5">
        <v>150</v>
      </c>
      <c r="AF28" s="2">
        <v>150</v>
      </c>
      <c r="AG28" s="2">
        <v>140</v>
      </c>
      <c r="AH28" s="2">
        <v>170</v>
      </c>
      <c r="AI28" s="13">
        <v>90</v>
      </c>
      <c r="AJ28" s="5">
        <v>110</v>
      </c>
      <c r="AK28" s="2">
        <v>150</v>
      </c>
      <c r="AL28" s="13">
        <v>150</v>
      </c>
      <c r="AM28" s="6">
        <v>60</v>
      </c>
      <c r="AN28" s="6">
        <v>70</v>
      </c>
      <c r="AO28" s="6">
        <v>150</v>
      </c>
    </row>
    <row r="29" spans="1:41">
      <c r="A29" s="3" t="s">
        <v>28</v>
      </c>
      <c r="B29" s="78">
        <v>0.28000000000000003</v>
      </c>
      <c r="C29" s="72">
        <v>0.53</v>
      </c>
      <c r="D29" s="7">
        <v>0</v>
      </c>
      <c r="E29" s="78">
        <v>0</v>
      </c>
      <c r="F29" s="7">
        <v>0.1</v>
      </c>
      <c r="G29" s="78">
        <v>0.28999999999999998</v>
      </c>
      <c r="H29" s="7">
        <v>0.04</v>
      </c>
      <c r="I29" s="28">
        <v>1.26</v>
      </c>
      <c r="J29" s="7">
        <v>0.08</v>
      </c>
      <c r="K29" s="3">
        <v>0.08</v>
      </c>
      <c r="L29" s="3">
        <v>0</v>
      </c>
      <c r="M29" s="3">
        <v>0</v>
      </c>
      <c r="N29" s="37">
        <f t="shared" si="3"/>
        <v>2.66</v>
      </c>
      <c r="O29" s="7">
        <v>1.4</v>
      </c>
      <c r="P29" s="7">
        <v>1.1000000000000001</v>
      </c>
      <c r="Q29" s="67" t="s">
        <v>28</v>
      </c>
      <c r="R29" s="7">
        <f t="shared" si="1"/>
        <v>0.88666666666666671</v>
      </c>
      <c r="S29" s="7">
        <f t="shared" si="1"/>
        <v>0.46666666666666662</v>
      </c>
      <c r="T29" s="72">
        <f t="shared" si="1"/>
        <v>0.3666666666666667</v>
      </c>
      <c r="V29" s="83" t="s">
        <v>312</v>
      </c>
      <c r="W29" s="83"/>
      <c r="X29" s="83"/>
      <c r="Y29" s="90"/>
      <c r="AB29" s="28" t="s">
        <v>28</v>
      </c>
      <c r="AC29" s="28">
        <v>1.4</v>
      </c>
      <c r="AD29" s="28">
        <v>1.1000000000000001</v>
      </c>
      <c r="AE29" s="7">
        <v>1.3</v>
      </c>
      <c r="AF29" s="3">
        <v>1.1000000000000001</v>
      </c>
      <c r="AG29" s="3">
        <v>1.4</v>
      </c>
      <c r="AH29" s="3">
        <v>1.3</v>
      </c>
      <c r="AI29" s="14">
        <v>1</v>
      </c>
      <c r="AJ29" s="7">
        <v>0.9</v>
      </c>
      <c r="AK29" s="3">
        <v>1.2</v>
      </c>
      <c r="AL29" s="14">
        <v>0.9</v>
      </c>
      <c r="AM29" s="8">
        <v>0.7</v>
      </c>
      <c r="AN29" s="8">
        <v>0.7</v>
      </c>
      <c r="AO29" s="8">
        <v>1.4</v>
      </c>
    </row>
    <row r="30" spans="1:41">
      <c r="A30" s="2" t="s">
        <v>29</v>
      </c>
      <c r="B30" s="77">
        <v>7.0000000000000007E-2</v>
      </c>
      <c r="C30" s="71">
        <v>0.14000000000000001</v>
      </c>
      <c r="D30" s="5">
        <v>0.01</v>
      </c>
      <c r="E30" s="77">
        <v>0.03</v>
      </c>
      <c r="F30" s="5">
        <v>0.05</v>
      </c>
      <c r="G30" s="77">
        <v>0.09</v>
      </c>
      <c r="H30" s="5">
        <v>0.03</v>
      </c>
      <c r="I30" s="32">
        <v>1.26</v>
      </c>
      <c r="J30" s="5">
        <v>7.0000000000000007E-2</v>
      </c>
      <c r="K30" s="2">
        <v>0.03</v>
      </c>
      <c r="L30" s="2">
        <v>0</v>
      </c>
      <c r="M30" s="2">
        <v>0.15</v>
      </c>
      <c r="N30" s="2">
        <f t="shared" si="3"/>
        <v>1.9300000000000002</v>
      </c>
      <c r="O30" s="5">
        <v>1.6</v>
      </c>
      <c r="P30" s="5">
        <v>1.2</v>
      </c>
      <c r="Q30" s="66" t="s">
        <v>29</v>
      </c>
      <c r="R30" s="5">
        <f t="shared" si="1"/>
        <v>0.64333333333333342</v>
      </c>
      <c r="S30" s="5">
        <f t="shared" si="1"/>
        <v>0.53333333333333333</v>
      </c>
      <c r="T30" s="71">
        <f t="shared" si="1"/>
        <v>0.39999999999999997</v>
      </c>
      <c r="V30" s="83"/>
      <c r="W30" s="83"/>
      <c r="X30" s="83"/>
      <c r="Y30" s="90"/>
      <c r="AB30" s="32" t="s">
        <v>29</v>
      </c>
      <c r="AC30" s="32">
        <v>1.6</v>
      </c>
      <c r="AD30" s="32">
        <v>1.2</v>
      </c>
      <c r="AE30" s="5">
        <v>1.5</v>
      </c>
      <c r="AF30" s="2">
        <v>1.2</v>
      </c>
      <c r="AG30" s="2">
        <v>1.6</v>
      </c>
      <c r="AH30" s="2">
        <v>1.4</v>
      </c>
      <c r="AI30" s="13">
        <v>1.1000000000000001</v>
      </c>
      <c r="AJ30" s="5">
        <v>1</v>
      </c>
      <c r="AK30" s="2">
        <v>1.3</v>
      </c>
      <c r="AL30" s="13">
        <v>1.1000000000000001</v>
      </c>
      <c r="AM30" s="6">
        <v>0.8</v>
      </c>
      <c r="AN30" s="6">
        <v>0.8</v>
      </c>
      <c r="AO30" s="6">
        <v>1.6</v>
      </c>
    </row>
    <row r="31" spans="1:41">
      <c r="A31" s="3" t="s">
        <v>30</v>
      </c>
      <c r="B31" s="78">
        <v>4.2</v>
      </c>
      <c r="C31" s="72">
        <v>5.4</v>
      </c>
      <c r="D31" s="7">
        <v>0</v>
      </c>
      <c r="E31" s="78">
        <v>0.1</v>
      </c>
      <c r="F31" s="7">
        <v>1.1000000000000001</v>
      </c>
      <c r="G31" s="78">
        <v>1.4</v>
      </c>
      <c r="H31" s="7">
        <v>0.7</v>
      </c>
      <c r="I31" s="28" t="s">
        <v>232</v>
      </c>
      <c r="J31" s="7">
        <v>1</v>
      </c>
      <c r="K31" s="3">
        <v>1.6</v>
      </c>
      <c r="L31" s="3">
        <v>0</v>
      </c>
      <c r="M31" s="3">
        <v>0.5</v>
      </c>
      <c r="N31" s="37">
        <f t="shared" si="3"/>
        <v>16</v>
      </c>
      <c r="O31" s="7">
        <v>15</v>
      </c>
      <c r="P31" s="7">
        <v>11</v>
      </c>
      <c r="Q31" s="67" t="s">
        <v>30</v>
      </c>
      <c r="R31" s="7">
        <f t="shared" si="1"/>
        <v>5.333333333333333</v>
      </c>
      <c r="S31" s="7">
        <f t="shared" si="1"/>
        <v>5</v>
      </c>
      <c r="T31" s="72">
        <f t="shared" si="1"/>
        <v>3.6666666666666665</v>
      </c>
      <c r="V31" s="83"/>
      <c r="W31" s="83"/>
      <c r="X31" s="83"/>
      <c r="Y31" s="90"/>
      <c r="AB31" s="28" t="s">
        <v>30</v>
      </c>
      <c r="AC31" s="28">
        <v>15</v>
      </c>
      <c r="AD31" s="28">
        <v>11</v>
      </c>
      <c r="AE31" s="7">
        <v>14</v>
      </c>
      <c r="AF31" s="3">
        <v>11</v>
      </c>
      <c r="AG31" s="3">
        <v>15</v>
      </c>
      <c r="AH31" s="3">
        <v>14</v>
      </c>
      <c r="AI31" s="14">
        <v>11</v>
      </c>
      <c r="AJ31" s="7">
        <v>10</v>
      </c>
      <c r="AK31" s="3">
        <v>13</v>
      </c>
      <c r="AL31" s="14">
        <v>10</v>
      </c>
      <c r="AM31" s="8">
        <v>8</v>
      </c>
      <c r="AN31" s="8">
        <v>7</v>
      </c>
      <c r="AO31" s="8">
        <v>15</v>
      </c>
    </row>
    <row r="32" spans="1:41">
      <c r="A32" s="2" t="s">
        <v>31</v>
      </c>
      <c r="B32" s="77">
        <v>0.42</v>
      </c>
      <c r="C32" s="71">
        <v>0.23</v>
      </c>
      <c r="D32" s="5">
        <v>0</v>
      </c>
      <c r="E32" s="77">
        <v>0</v>
      </c>
      <c r="F32" s="5">
        <v>0.13</v>
      </c>
      <c r="G32" s="77">
        <v>0.3</v>
      </c>
      <c r="H32" s="5">
        <v>0.06</v>
      </c>
      <c r="I32" s="32">
        <v>13.4</v>
      </c>
      <c r="J32" s="5">
        <v>0.12</v>
      </c>
      <c r="K32" s="2">
        <v>0.2</v>
      </c>
      <c r="L32" s="2">
        <v>0</v>
      </c>
      <c r="M32" s="2">
        <v>0.01</v>
      </c>
      <c r="N32" s="2">
        <f t="shared" si="3"/>
        <v>14.87</v>
      </c>
      <c r="O32" s="5">
        <v>1.4</v>
      </c>
      <c r="P32" s="5">
        <v>1.1000000000000001</v>
      </c>
      <c r="Q32" s="66" t="s">
        <v>31</v>
      </c>
      <c r="R32" s="5">
        <f t="shared" si="1"/>
        <v>4.9566666666666661</v>
      </c>
      <c r="S32" s="5">
        <f t="shared" si="1"/>
        <v>0.46666666666666662</v>
      </c>
      <c r="T32" s="71">
        <f t="shared" si="1"/>
        <v>0.3666666666666667</v>
      </c>
      <c r="V32" s="89" t="s">
        <v>313</v>
      </c>
      <c r="W32" s="83"/>
      <c r="X32" s="83"/>
      <c r="Y32" s="90"/>
      <c r="AB32" s="32" t="s">
        <v>31</v>
      </c>
      <c r="AC32" s="32">
        <v>1.4</v>
      </c>
      <c r="AD32" s="32">
        <v>1.1000000000000001</v>
      </c>
      <c r="AE32" s="5">
        <v>1.4</v>
      </c>
      <c r="AF32" s="2">
        <v>1.1000000000000001</v>
      </c>
      <c r="AG32" s="2">
        <v>1.4</v>
      </c>
      <c r="AH32" s="2">
        <v>1.3</v>
      </c>
      <c r="AI32" s="13">
        <v>0.9</v>
      </c>
      <c r="AJ32" s="5">
        <v>0.9</v>
      </c>
      <c r="AK32" s="2">
        <v>1.4</v>
      </c>
      <c r="AL32" s="13">
        <v>1.2</v>
      </c>
      <c r="AM32" s="6">
        <v>0.6</v>
      </c>
      <c r="AN32" s="6">
        <v>0.6</v>
      </c>
      <c r="AO32" s="6">
        <v>1.4</v>
      </c>
    </row>
    <row r="33" spans="1:41">
      <c r="A33" s="3" t="s">
        <v>32</v>
      </c>
      <c r="B33" s="78">
        <v>0</v>
      </c>
      <c r="C33" s="72">
        <v>0</v>
      </c>
      <c r="D33" s="7">
        <v>0.1</v>
      </c>
      <c r="E33" s="78">
        <v>0</v>
      </c>
      <c r="F33" s="7">
        <v>0</v>
      </c>
      <c r="G33" s="78">
        <v>0</v>
      </c>
      <c r="H33" s="7">
        <v>0</v>
      </c>
      <c r="I33" s="28">
        <v>3</v>
      </c>
      <c r="J33" s="7">
        <v>0</v>
      </c>
      <c r="K33" s="3">
        <v>0</v>
      </c>
      <c r="L33" s="3">
        <v>0</v>
      </c>
      <c r="M33" s="3">
        <v>0</v>
      </c>
      <c r="N33" s="37">
        <f t="shared" si="3"/>
        <v>3.1</v>
      </c>
      <c r="O33" s="7">
        <v>2.4</v>
      </c>
      <c r="P33" s="7">
        <v>2.4</v>
      </c>
      <c r="Q33" s="67" t="s">
        <v>32</v>
      </c>
      <c r="R33" s="7">
        <f t="shared" si="1"/>
        <v>1.0333333333333334</v>
      </c>
      <c r="S33" s="7">
        <f t="shared" si="1"/>
        <v>0.79999999999999993</v>
      </c>
      <c r="T33" s="72">
        <f t="shared" si="1"/>
        <v>0.79999999999999993</v>
      </c>
      <c r="V33" s="89" t="s">
        <v>316</v>
      </c>
      <c r="W33" s="83"/>
      <c r="X33" s="83"/>
      <c r="Y33" s="90"/>
      <c r="AB33" s="28" t="s">
        <v>32</v>
      </c>
      <c r="AC33" s="28">
        <v>2.4</v>
      </c>
      <c r="AD33" s="28">
        <v>2.4</v>
      </c>
      <c r="AE33" s="7">
        <v>2.4</v>
      </c>
      <c r="AF33" s="3">
        <v>2.4</v>
      </c>
      <c r="AG33" s="3">
        <v>2.4</v>
      </c>
      <c r="AH33" s="3">
        <v>2.4</v>
      </c>
      <c r="AI33" s="14">
        <v>1.6</v>
      </c>
      <c r="AJ33" s="7">
        <v>1.6</v>
      </c>
      <c r="AK33" s="3">
        <v>2.4</v>
      </c>
      <c r="AL33" s="14">
        <v>2.4</v>
      </c>
      <c r="AM33" s="8">
        <v>1.1000000000000001</v>
      </c>
      <c r="AN33" s="8">
        <v>1.1000000000000001</v>
      </c>
      <c r="AO33" s="8">
        <v>2.4</v>
      </c>
    </row>
    <row r="34" spans="1:41">
      <c r="A34" s="2" t="s">
        <v>33</v>
      </c>
      <c r="B34" s="77">
        <v>42</v>
      </c>
      <c r="C34" s="71">
        <v>46</v>
      </c>
      <c r="D34" s="5">
        <v>1</v>
      </c>
      <c r="E34" s="77">
        <v>1</v>
      </c>
      <c r="F34" s="5">
        <v>3</v>
      </c>
      <c r="G34" s="77">
        <v>42</v>
      </c>
      <c r="H34" s="5">
        <v>6</v>
      </c>
      <c r="I34" s="32">
        <v>133</v>
      </c>
      <c r="J34" s="5">
        <v>25</v>
      </c>
      <c r="K34" s="2">
        <v>20</v>
      </c>
      <c r="L34" s="2">
        <v>2</v>
      </c>
      <c r="M34" s="2">
        <v>7</v>
      </c>
      <c r="N34" s="2">
        <f t="shared" si="3"/>
        <v>328</v>
      </c>
      <c r="O34" s="5">
        <v>240</v>
      </c>
      <c r="P34" s="5">
        <v>240</v>
      </c>
      <c r="Q34" s="66" t="s">
        <v>33</v>
      </c>
      <c r="R34" s="5">
        <f t="shared" si="1"/>
        <v>109.33333333333333</v>
      </c>
      <c r="S34" s="5">
        <f t="shared" si="1"/>
        <v>80</v>
      </c>
      <c r="T34" s="71">
        <f t="shared" si="1"/>
        <v>80</v>
      </c>
      <c r="AB34" s="32" t="s">
        <v>33</v>
      </c>
      <c r="AC34" s="32">
        <v>240</v>
      </c>
      <c r="AD34" s="32">
        <v>240</v>
      </c>
      <c r="AE34" s="5">
        <v>240</v>
      </c>
      <c r="AF34" s="2">
        <v>240</v>
      </c>
      <c r="AG34" s="2">
        <v>240</v>
      </c>
      <c r="AH34" s="2">
        <v>240</v>
      </c>
      <c r="AI34" s="13">
        <v>160</v>
      </c>
      <c r="AJ34" s="5">
        <v>160</v>
      </c>
      <c r="AK34" s="2">
        <v>240</v>
      </c>
      <c r="AL34" s="13">
        <v>240</v>
      </c>
      <c r="AM34" s="6">
        <v>110</v>
      </c>
      <c r="AN34" s="6">
        <v>110</v>
      </c>
      <c r="AO34" s="6">
        <v>240</v>
      </c>
    </row>
    <row r="35" spans="1:41" ht="20">
      <c r="A35" s="3" t="s">
        <v>34</v>
      </c>
      <c r="B35" s="78">
        <v>2.31</v>
      </c>
      <c r="C35" s="72">
        <v>0.28999999999999998</v>
      </c>
      <c r="D35" s="7">
        <v>0</v>
      </c>
      <c r="E35" s="78">
        <v>0.04</v>
      </c>
      <c r="F35" s="7">
        <v>0.1</v>
      </c>
      <c r="G35" s="78">
        <v>0.87</v>
      </c>
      <c r="H35" s="7">
        <v>0.21</v>
      </c>
      <c r="I35" s="28">
        <v>0.2</v>
      </c>
      <c r="J35" s="7">
        <v>0.44</v>
      </c>
      <c r="K35" s="3">
        <v>0.49</v>
      </c>
      <c r="L35" s="3">
        <v>0.01</v>
      </c>
      <c r="M35" s="3">
        <v>0.04</v>
      </c>
      <c r="N35" s="37">
        <f t="shared" si="3"/>
        <v>5.0000000000000009</v>
      </c>
      <c r="O35" s="7">
        <v>5</v>
      </c>
      <c r="P35" s="7">
        <v>5</v>
      </c>
      <c r="Q35" s="67" t="s">
        <v>34</v>
      </c>
      <c r="R35" s="7">
        <f t="shared" si="1"/>
        <v>1.666666666666667</v>
      </c>
      <c r="S35" s="7">
        <f t="shared" si="1"/>
        <v>1.6666666666666667</v>
      </c>
      <c r="T35" s="72">
        <f t="shared" si="1"/>
        <v>1.6666666666666667</v>
      </c>
      <c r="V35" s="84" t="s">
        <v>77</v>
      </c>
      <c r="W35" s="84"/>
      <c r="X35" s="85"/>
      <c r="Y35" s="85"/>
      <c r="AB35" s="28" t="s">
        <v>34</v>
      </c>
      <c r="AC35" s="28">
        <v>5</v>
      </c>
      <c r="AD35" s="28">
        <v>5</v>
      </c>
      <c r="AE35" s="7">
        <v>6</v>
      </c>
      <c r="AF35" s="3">
        <v>5</v>
      </c>
      <c r="AG35" s="3">
        <v>7</v>
      </c>
      <c r="AH35" s="3">
        <v>6</v>
      </c>
      <c r="AI35" s="14">
        <v>6</v>
      </c>
      <c r="AJ35" s="7">
        <v>5</v>
      </c>
      <c r="AK35" s="3">
        <v>5</v>
      </c>
      <c r="AL35" s="14">
        <v>5</v>
      </c>
      <c r="AM35" s="8">
        <v>4</v>
      </c>
      <c r="AN35" s="8">
        <v>4</v>
      </c>
      <c r="AO35" s="8">
        <v>5</v>
      </c>
    </row>
    <row r="36" spans="1:41">
      <c r="A36" s="2" t="s">
        <v>35</v>
      </c>
      <c r="B36" s="77">
        <v>4.9000000000000004</v>
      </c>
      <c r="C36" s="71">
        <v>13</v>
      </c>
      <c r="D36" s="5">
        <v>1.7</v>
      </c>
      <c r="E36" s="77">
        <v>1.3</v>
      </c>
      <c r="F36" s="5">
        <v>3</v>
      </c>
      <c r="G36" s="77">
        <v>12.7</v>
      </c>
      <c r="H36" s="5">
        <v>2.8</v>
      </c>
      <c r="I36" s="32">
        <v>9</v>
      </c>
      <c r="J36" s="5" t="s">
        <v>230</v>
      </c>
      <c r="K36" s="2">
        <v>0.5</v>
      </c>
      <c r="L36" s="2" t="s">
        <v>295</v>
      </c>
      <c r="M36" s="2" t="s">
        <v>291</v>
      </c>
      <c r="N36" s="81">
        <f t="shared" ref="N36:N41" si="4">SUM(B36:M36)</f>
        <v>48.899999999999991</v>
      </c>
      <c r="O36" s="5">
        <v>50</v>
      </c>
      <c r="P36" s="5">
        <v>50</v>
      </c>
      <c r="Q36" s="66" t="s">
        <v>35</v>
      </c>
      <c r="R36" s="5">
        <f t="shared" si="1"/>
        <v>16.299999999999997</v>
      </c>
      <c r="S36" s="5">
        <f t="shared" si="1"/>
        <v>16.666666666666668</v>
      </c>
      <c r="T36" s="71">
        <f t="shared" si="1"/>
        <v>16.666666666666668</v>
      </c>
      <c r="V36" s="85" t="s">
        <v>78</v>
      </c>
      <c r="W36" s="85"/>
      <c r="X36" s="85"/>
      <c r="Y36" s="85"/>
      <c r="AB36" s="32" t="s">
        <v>35</v>
      </c>
      <c r="AC36" s="32">
        <v>50</v>
      </c>
      <c r="AD36" s="32">
        <v>50</v>
      </c>
      <c r="AE36" s="5">
        <v>50</v>
      </c>
      <c r="AF36" s="2">
        <v>50</v>
      </c>
      <c r="AG36" s="2">
        <v>50</v>
      </c>
      <c r="AH36" s="2">
        <v>50</v>
      </c>
      <c r="AI36" s="13">
        <v>30</v>
      </c>
      <c r="AJ36" s="5">
        <v>30</v>
      </c>
      <c r="AK36" s="2">
        <v>50</v>
      </c>
      <c r="AL36" s="13">
        <v>50</v>
      </c>
      <c r="AM36" s="6">
        <v>20</v>
      </c>
      <c r="AN36" s="6">
        <v>20</v>
      </c>
      <c r="AO36" s="6">
        <v>50</v>
      </c>
    </row>
    <row r="37" spans="1:41">
      <c r="A37" s="3" t="s">
        <v>36</v>
      </c>
      <c r="B37" s="78">
        <v>0</v>
      </c>
      <c r="C37" s="72">
        <v>1</v>
      </c>
      <c r="D37" s="7">
        <v>0</v>
      </c>
      <c r="E37" s="78">
        <v>0</v>
      </c>
      <c r="F37" s="7">
        <v>0</v>
      </c>
      <c r="G37" s="78">
        <v>1</v>
      </c>
      <c r="H37" s="7">
        <v>0</v>
      </c>
      <c r="I37" s="28" t="s">
        <v>232</v>
      </c>
      <c r="J37" s="7">
        <v>7</v>
      </c>
      <c r="K37" s="3">
        <v>28</v>
      </c>
      <c r="L37" s="3">
        <v>68</v>
      </c>
      <c r="M37" s="3">
        <v>0</v>
      </c>
      <c r="N37" s="37">
        <f t="shared" si="4"/>
        <v>105</v>
      </c>
      <c r="O37" s="7">
        <v>100</v>
      </c>
      <c r="P37" s="7">
        <v>100</v>
      </c>
      <c r="Q37" s="67" t="s">
        <v>36</v>
      </c>
      <c r="R37" s="7">
        <f t="shared" si="1"/>
        <v>35</v>
      </c>
      <c r="S37" s="7">
        <f t="shared" si="1"/>
        <v>33.333333333333336</v>
      </c>
      <c r="T37" s="72">
        <f t="shared" si="1"/>
        <v>33.333333333333336</v>
      </c>
      <c r="V37" s="85" t="s">
        <v>82</v>
      </c>
      <c r="W37" s="85"/>
      <c r="X37" s="85"/>
      <c r="Y37" s="85"/>
      <c r="AB37" s="28" t="s">
        <v>36</v>
      </c>
      <c r="AC37" s="28">
        <v>100</v>
      </c>
      <c r="AD37" s="28">
        <v>100</v>
      </c>
      <c r="AE37" s="7">
        <v>100</v>
      </c>
      <c r="AF37" s="3">
        <v>100</v>
      </c>
      <c r="AG37" s="3">
        <v>100</v>
      </c>
      <c r="AH37" s="3">
        <v>100</v>
      </c>
      <c r="AI37" s="14">
        <v>70</v>
      </c>
      <c r="AJ37" s="7">
        <v>70</v>
      </c>
      <c r="AK37" s="3">
        <v>100</v>
      </c>
      <c r="AL37" s="14">
        <v>100</v>
      </c>
      <c r="AM37" s="8">
        <v>50</v>
      </c>
      <c r="AN37" s="8">
        <v>50</v>
      </c>
      <c r="AO37" s="8">
        <v>100</v>
      </c>
    </row>
    <row r="38" spans="1:41">
      <c r="A38" s="2" t="s">
        <v>37</v>
      </c>
      <c r="B38" s="77">
        <v>1.01</v>
      </c>
      <c r="C38" s="71">
        <v>1.93</v>
      </c>
      <c r="D38" s="5">
        <v>0.02</v>
      </c>
      <c r="E38" s="77">
        <v>0</v>
      </c>
      <c r="F38" s="5">
        <v>1.52</v>
      </c>
      <c r="G38" s="77">
        <v>0.09</v>
      </c>
      <c r="H38" s="5">
        <v>0.13</v>
      </c>
      <c r="I38" s="32">
        <v>0</v>
      </c>
      <c r="J38" s="5">
        <v>0.02</v>
      </c>
      <c r="K38" s="2">
        <v>0.02</v>
      </c>
      <c r="L38" s="2">
        <v>0</v>
      </c>
      <c r="M38" s="2">
        <v>0.26</v>
      </c>
      <c r="N38" s="2">
        <f t="shared" si="4"/>
        <v>4.9999999999999991</v>
      </c>
      <c r="O38" s="9" t="s">
        <v>52</v>
      </c>
      <c r="P38" s="9" t="s">
        <v>52</v>
      </c>
      <c r="Q38" s="66" t="s">
        <v>37</v>
      </c>
      <c r="R38" s="9">
        <f t="shared" si="1"/>
        <v>1.6666666666666663</v>
      </c>
      <c r="S38" s="9" t="e">
        <f t="shared" si="1"/>
        <v>#VALUE!</v>
      </c>
      <c r="T38" s="73" t="e">
        <f t="shared" si="1"/>
        <v>#VALUE!</v>
      </c>
      <c r="V38" s="85" t="s">
        <v>79</v>
      </c>
      <c r="W38" s="85"/>
      <c r="X38" s="85"/>
      <c r="Y38" s="85"/>
      <c r="AB38" s="32" t="s">
        <v>37</v>
      </c>
      <c r="AC38" s="33" t="s">
        <v>119</v>
      </c>
      <c r="AD38" s="33" t="s">
        <v>52</v>
      </c>
      <c r="AE38" s="9" t="s">
        <v>119</v>
      </c>
      <c r="AF38" s="2" t="s">
        <v>119</v>
      </c>
      <c r="AG38" s="2" t="s">
        <v>128</v>
      </c>
      <c r="AH38" s="2" t="s">
        <v>128</v>
      </c>
      <c r="AI38" s="13" t="s">
        <v>128</v>
      </c>
      <c r="AJ38" s="5" t="s">
        <v>128</v>
      </c>
      <c r="AK38" s="2" t="s">
        <v>119</v>
      </c>
      <c r="AL38" s="13" t="s">
        <v>119</v>
      </c>
      <c r="AM38" s="6" t="s">
        <v>187</v>
      </c>
      <c r="AN38" s="6" t="s">
        <v>187</v>
      </c>
      <c r="AO38" s="6" t="s">
        <v>52</v>
      </c>
    </row>
    <row r="39" spans="1:41">
      <c r="A39" s="3" t="s">
        <v>38</v>
      </c>
      <c r="B39" s="78">
        <v>0.74</v>
      </c>
      <c r="C39" s="72">
        <v>1.24</v>
      </c>
      <c r="D39" s="7">
        <v>0.01</v>
      </c>
      <c r="E39" s="78">
        <v>0.01</v>
      </c>
      <c r="F39" s="7">
        <v>3.82</v>
      </c>
      <c r="G39" s="78">
        <v>0.17</v>
      </c>
      <c r="H39" s="7">
        <v>0.64</v>
      </c>
      <c r="I39" s="28" t="s">
        <v>232</v>
      </c>
      <c r="J39" s="7" t="s">
        <v>229</v>
      </c>
      <c r="K39" s="3">
        <v>0</v>
      </c>
      <c r="L39" s="3" t="s">
        <v>296</v>
      </c>
      <c r="M39" s="3">
        <v>4.9000000000000004</v>
      </c>
      <c r="N39" s="37">
        <f t="shared" si="4"/>
        <v>11.530000000000001</v>
      </c>
      <c r="O39" s="7"/>
      <c r="P39" s="7"/>
      <c r="Q39" s="67" t="s">
        <v>38</v>
      </c>
      <c r="R39" s="7">
        <f t="shared" si="1"/>
        <v>3.8433333333333337</v>
      </c>
      <c r="S39" s="7">
        <f t="shared" si="1"/>
        <v>0</v>
      </c>
      <c r="T39" s="72">
        <f t="shared" si="1"/>
        <v>0</v>
      </c>
      <c r="V39" s="85" t="s">
        <v>80</v>
      </c>
      <c r="W39" s="85"/>
      <c r="X39" s="85"/>
      <c r="Y39" s="85"/>
      <c r="AB39" s="28" t="s">
        <v>38</v>
      </c>
      <c r="AC39" s="28"/>
      <c r="AD39" s="28"/>
      <c r="AE39" s="7"/>
      <c r="AF39" s="3"/>
      <c r="AG39" s="3"/>
      <c r="AH39" s="3"/>
      <c r="AI39" s="14"/>
      <c r="AJ39" s="7"/>
      <c r="AK39" s="3"/>
      <c r="AL39" s="14"/>
      <c r="AM39" s="8"/>
      <c r="AN39" s="8"/>
      <c r="AO39" s="8" t="s">
        <v>46</v>
      </c>
    </row>
    <row r="40" spans="1:41">
      <c r="A40" s="2" t="s">
        <v>39</v>
      </c>
      <c r="B40" s="77">
        <v>1.0900000000000001</v>
      </c>
      <c r="C40" s="71">
        <v>14.04</v>
      </c>
      <c r="D40" s="5">
        <v>0.09</v>
      </c>
      <c r="E40" s="77">
        <v>0.01</v>
      </c>
      <c r="F40" s="5">
        <v>4.53</v>
      </c>
      <c r="G40" s="77">
        <v>0.26</v>
      </c>
      <c r="H40" s="5">
        <v>0.34</v>
      </c>
      <c r="I40" s="32" t="s">
        <v>232</v>
      </c>
      <c r="J40" s="5">
        <v>7.0000000000000007E-2</v>
      </c>
      <c r="K40" s="2">
        <v>0.01</v>
      </c>
      <c r="L40" s="2">
        <v>0</v>
      </c>
      <c r="M40" s="2">
        <v>2.7</v>
      </c>
      <c r="N40" s="2">
        <f t="shared" si="4"/>
        <v>23.14</v>
      </c>
      <c r="O40" s="5"/>
      <c r="P40" s="5"/>
      <c r="Q40" s="66" t="s">
        <v>39</v>
      </c>
      <c r="R40" s="5">
        <f t="shared" si="1"/>
        <v>7.7133333333333338</v>
      </c>
      <c r="S40" s="5">
        <f t="shared" si="1"/>
        <v>0</v>
      </c>
      <c r="T40" s="71">
        <f t="shared" si="1"/>
        <v>0</v>
      </c>
      <c r="V40" s="85" t="s">
        <v>81</v>
      </c>
      <c r="W40" s="85"/>
      <c r="X40" s="85"/>
      <c r="Y40" s="85"/>
      <c r="AB40" s="32" t="s">
        <v>39</v>
      </c>
      <c r="AC40" s="32"/>
      <c r="AD40" s="32"/>
      <c r="AE40" s="5"/>
      <c r="AF40" s="2"/>
      <c r="AG40" s="2"/>
      <c r="AH40" s="2"/>
      <c r="AI40" s="13"/>
      <c r="AJ40" s="5"/>
      <c r="AK40" s="2"/>
      <c r="AL40" s="13"/>
      <c r="AM40" s="6"/>
      <c r="AN40" s="6"/>
      <c r="AO40" s="6" t="s">
        <v>46</v>
      </c>
    </row>
    <row r="41" spans="1:41">
      <c r="A41" s="37" t="s">
        <v>83</v>
      </c>
      <c r="B41" s="79">
        <v>0.04</v>
      </c>
      <c r="C41" s="7">
        <v>10.69</v>
      </c>
      <c r="D41" s="37">
        <v>0.06</v>
      </c>
      <c r="E41" s="37">
        <v>0</v>
      </c>
      <c r="F41" s="37">
        <v>0.04</v>
      </c>
      <c r="G41" s="79">
        <v>0.05</v>
      </c>
      <c r="H41" s="38">
        <v>0.02</v>
      </c>
      <c r="I41" s="28" t="s">
        <v>233</v>
      </c>
      <c r="J41" s="7">
        <v>0.01</v>
      </c>
      <c r="K41" s="37" t="s">
        <v>229</v>
      </c>
      <c r="L41" s="37" t="s">
        <v>296</v>
      </c>
      <c r="M41" s="37">
        <v>0</v>
      </c>
      <c r="N41" s="37">
        <f t="shared" si="4"/>
        <v>10.909999999999998</v>
      </c>
      <c r="O41" s="38">
        <v>2</v>
      </c>
      <c r="P41" s="38">
        <v>1.6</v>
      </c>
      <c r="Q41" s="68" t="s">
        <v>83</v>
      </c>
      <c r="R41" s="38">
        <f>N41/3</f>
        <v>3.6366666666666663</v>
      </c>
      <c r="S41" s="38">
        <f>O41/3</f>
        <v>0.66666666666666663</v>
      </c>
      <c r="T41" s="74">
        <f>P41/3</f>
        <v>0.53333333333333333</v>
      </c>
      <c r="V41" s="85" t="s">
        <v>76</v>
      </c>
      <c r="W41" s="85"/>
      <c r="X41" s="85"/>
      <c r="Y41" s="85"/>
      <c r="AB41" s="28" t="s">
        <v>85</v>
      </c>
      <c r="AC41" s="28">
        <v>11</v>
      </c>
      <c r="AD41" s="28">
        <v>8</v>
      </c>
      <c r="AE41" s="7">
        <v>10</v>
      </c>
      <c r="AF41" s="3">
        <v>8</v>
      </c>
      <c r="AG41" s="3">
        <v>11</v>
      </c>
      <c r="AH41" s="3">
        <v>10</v>
      </c>
      <c r="AI41" s="14">
        <v>9</v>
      </c>
      <c r="AJ41" s="7">
        <v>8</v>
      </c>
      <c r="AK41" s="3">
        <v>8</v>
      </c>
      <c r="AL41" s="14">
        <v>7</v>
      </c>
      <c r="AM41" s="8">
        <v>7</v>
      </c>
      <c r="AN41" s="8">
        <v>7</v>
      </c>
      <c r="AO41" s="8"/>
    </row>
    <row r="42" spans="1:41">
      <c r="A42" s="39" t="s">
        <v>84</v>
      </c>
      <c r="B42" s="80">
        <v>1.05</v>
      </c>
      <c r="C42" s="5">
        <v>3.34</v>
      </c>
      <c r="D42" s="39">
        <v>0.03</v>
      </c>
      <c r="E42" s="80">
        <v>0.01</v>
      </c>
      <c r="F42" s="40">
        <v>4.49</v>
      </c>
      <c r="G42" s="80">
        <v>0.21</v>
      </c>
      <c r="H42" s="40">
        <v>0.32</v>
      </c>
      <c r="I42" s="32" t="s">
        <v>233</v>
      </c>
      <c r="J42" s="5">
        <v>0.06</v>
      </c>
      <c r="K42" s="39">
        <v>0.01</v>
      </c>
      <c r="L42" s="39">
        <v>0</v>
      </c>
      <c r="M42" s="39">
        <v>2.7</v>
      </c>
      <c r="N42" s="2">
        <f t="shared" ref="N42:N47" si="5">SUM(B42:M42)</f>
        <v>12.220000000000002</v>
      </c>
      <c r="O42" s="40">
        <v>11</v>
      </c>
      <c r="P42" s="40">
        <v>8</v>
      </c>
      <c r="Q42" s="69" t="s">
        <v>85</v>
      </c>
      <c r="R42" s="40">
        <f t="shared" si="1"/>
        <v>4.0733333333333341</v>
      </c>
      <c r="S42" s="40">
        <f t="shared" si="1"/>
        <v>3.6666666666666665</v>
      </c>
      <c r="T42" s="75">
        <f t="shared" si="1"/>
        <v>2.6666666666666665</v>
      </c>
      <c r="V42" s="85" t="s">
        <v>86</v>
      </c>
      <c r="W42" s="85"/>
      <c r="X42" s="85"/>
      <c r="Y42" s="85"/>
      <c r="AB42" s="32" t="s">
        <v>83</v>
      </c>
      <c r="AC42" s="32">
        <v>2</v>
      </c>
      <c r="AD42" s="32">
        <v>1.6</v>
      </c>
      <c r="AE42" s="5">
        <v>2.2000000000000002</v>
      </c>
      <c r="AF42" s="2">
        <v>1.9</v>
      </c>
      <c r="AG42" s="2">
        <v>2.2000000000000002</v>
      </c>
      <c r="AH42" s="2">
        <v>1.8</v>
      </c>
      <c r="AI42" s="13">
        <v>1.6</v>
      </c>
      <c r="AJ42" s="5">
        <v>1.6</v>
      </c>
      <c r="AK42" s="2">
        <v>2.2000000000000002</v>
      </c>
      <c r="AL42" s="13">
        <v>1.9</v>
      </c>
      <c r="AM42" s="6">
        <v>1.2</v>
      </c>
      <c r="AN42" s="6">
        <v>1.2</v>
      </c>
      <c r="AO42" s="6"/>
    </row>
    <row r="43" spans="1:41">
      <c r="A43" s="3" t="s">
        <v>40</v>
      </c>
      <c r="B43" s="78" t="s">
        <v>229</v>
      </c>
      <c r="C43" s="72">
        <v>3.1</v>
      </c>
      <c r="D43" s="7"/>
      <c r="E43" s="78">
        <v>0.4</v>
      </c>
      <c r="F43" s="7">
        <v>0.2</v>
      </c>
      <c r="G43" s="78">
        <v>0.6</v>
      </c>
      <c r="H43" s="7">
        <v>0.7</v>
      </c>
      <c r="I43" s="28" t="s">
        <v>232</v>
      </c>
      <c r="J43" s="7">
        <v>0.8</v>
      </c>
      <c r="K43" s="3">
        <v>4.5</v>
      </c>
      <c r="L43" s="3">
        <v>0</v>
      </c>
      <c r="M43" s="3">
        <v>0.2</v>
      </c>
      <c r="N43" s="37">
        <f t="shared" si="5"/>
        <v>10.5</v>
      </c>
      <c r="O43" s="7"/>
      <c r="P43" s="7"/>
      <c r="Q43" s="67" t="s">
        <v>40</v>
      </c>
      <c r="R43" s="7">
        <f t="shared" si="1"/>
        <v>3.5</v>
      </c>
      <c r="S43" s="7">
        <f t="shared" si="1"/>
        <v>0</v>
      </c>
      <c r="T43" s="72">
        <f t="shared" si="1"/>
        <v>0</v>
      </c>
      <c r="V43" s="85" t="s">
        <v>75</v>
      </c>
      <c r="W43" s="85"/>
      <c r="X43" s="85"/>
      <c r="Y43" s="85"/>
      <c r="AB43" s="28" t="s">
        <v>40</v>
      </c>
      <c r="AC43" s="28"/>
      <c r="AD43" s="28"/>
      <c r="AE43" s="7"/>
      <c r="AF43" s="3"/>
      <c r="AG43" s="3"/>
      <c r="AH43" s="3"/>
      <c r="AI43" s="14"/>
      <c r="AJ43" s="7"/>
      <c r="AK43" s="3"/>
      <c r="AL43" s="14"/>
      <c r="AM43" s="8"/>
      <c r="AN43" s="8"/>
      <c r="AO43" s="8" t="s">
        <v>46</v>
      </c>
    </row>
    <row r="44" spans="1:41">
      <c r="A44" s="2" t="s">
        <v>41</v>
      </c>
      <c r="B44" s="77">
        <v>1.8</v>
      </c>
      <c r="C44" s="71">
        <v>17.2</v>
      </c>
      <c r="D44" s="5"/>
      <c r="E44" s="77">
        <v>4.4000000000000004</v>
      </c>
      <c r="F44" s="5">
        <v>2</v>
      </c>
      <c r="G44" s="77">
        <v>8.6</v>
      </c>
      <c r="H44" s="5">
        <v>3</v>
      </c>
      <c r="I44" s="32" t="s">
        <v>232</v>
      </c>
      <c r="J44" s="5">
        <v>2.5</v>
      </c>
      <c r="K44" s="2">
        <v>5.3</v>
      </c>
      <c r="L44" s="2">
        <v>0</v>
      </c>
      <c r="M44" s="2">
        <v>1.4</v>
      </c>
      <c r="N44" s="2">
        <f t="shared" si="5"/>
        <v>46.199999999999996</v>
      </c>
      <c r="O44" s="5"/>
      <c r="P44" s="5"/>
      <c r="Q44" s="66" t="s">
        <v>41</v>
      </c>
      <c r="R44" s="5">
        <f t="shared" si="1"/>
        <v>15.399999999999999</v>
      </c>
      <c r="S44" s="5">
        <f t="shared" si="1"/>
        <v>0</v>
      </c>
      <c r="T44" s="71">
        <f t="shared" si="1"/>
        <v>0</v>
      </c>
      <c r="V44" s="85" t="s">
        <v>74</v>
      </c>
      <c r="W44" s="85"/>
      <c r="X44" s="85"/>
      <c r="Y44" s="85"/>
      <c r="AB44" s="32" t="s">
        <v>41</v>
      </c>
      <c r="AC44" s="32"/>
      <c r="AD44" s="32"/>
      <c r="AE44" s="5"/>
      <c r="AF44" s="2"/>
      <c r="AG44" s="2"/>
      <c r="AH44" s="2"/>
      <c r="AI44" s="13"/>
      <c r="AJ44" s="5"/>
      <c r="AK44" s="2"/>
      <c r="AL44" s="13"/>
      <c r="AM44" s="6"/>
      <c r="AN44" s="6"/>
      <c r="AO44" s="6" t="s">
        <v>46</v>
      </c>
    </row>
    <row r="45" spans="1:41">
      <c r="A45" s="3" t="s">
        <v>42</v>
      </c>
      <c r="B45" s="78">
        <v>1.8</v>
      </c>
      <c r="C45" s="72">
        <v>20.3</v>
      </c>
      <c r="D45" s="7">
        <v>2.4</v>
      </c>
      <c r="E45" s="78">
        <v>4.8</v>
      </c>
      <c r="F45" s="7">
        <v>2.5</v>
      </c>
      <c r="G45" s="78">
        <v>9.1999999999999993</v>
      </c>
      <c r="H45" s="7">
        <v>3.7</v>
      </c>
      <c r="I45" s="28" t="s">
        <v>233</v>
      </c>
      <c r="J45" s="7">
        <v>3.4</v>
      </c>
      <c r="K45" s="3">
        <v>9.8000000000000007</v>
      </c>
      <c r="L45" s="3">
        <v>0.1</v>
      </c>
      <c r="M45" s="3">
        <v>1.5</v>
      </c>
      <c r="N45" s="37">
        <f t="shared" si="5"/>
        <v>59.500000000000007</v>
      </c>
      <c r="O45" s="7" t="s">
        <v>127</v>
      </c>
      <c r="P45" s="7" t="s">
        <v>55</v>
      </c>
      <c r="Q45" s="67" t="s">
        <v>42</v>
      </c>
      <c r="R45" s="7">
        <f t="shared" si="1"/>
        <v>19.833333333333336</v>
      </c>
      <c r="S45" s="7" t="e">
        <f t="shared" si="1"/>
        <v>#VALUE!</v>
      </c>
      <c r="T45" s="72" t="e">
        <f t="shared" si="1"/>
        <v>#VALUE!</v>
      </c>
      <c r="V45" s="85" t="s">
        <v>73</v>
      </c>
      <c r="W45" s="85"/>
      <c r="X45" s="85"/>
      <c r="Y45" s="85"/>
      <c r="AB45" s="28" t="s">
        <v>42</v>
      </c>
      <c r="AC45" s="28" t="s">
        <v>127</v>
      </c>
      <c r="AD45" s="28" t="s">
        <v>55</v>
      </c>
      <c r="AE45" s="7" t="s">
        <v>126</v>
      </c>
      <c r="AF45" s="3" t="s">
        <v>125</v>
      </c>
      <c r="AG45" s="3" t="s">
        <v>129</v>
      </c>
      <c r="AH45" s="3" t="s">
        <v>130</v>
      </c>
      <c r="AI45" s="14" t="s">
        <v>133</v>
      </c>
      <c r="AJ45" s="7" t="s">
        <v>133</v>
      </c>
      <c r="AK45" s="3" t="s">
        <v>136</v>
      </c>
      <c r="AL45" s="14" t="s">
        <v>136</v>
      </c>
      <c r="AM45" s="8" t="s">
        <v>188</v>
      </c>
      <c r="AN45" s="8" t="s">
        <v>188</v>
      </c>
      <c r="AO45" s="8" t="s">
        <v>53</v>
      </c>
    </row>
    <row r="46" spans="1:41">
      <c r="A46" s="2" t="s">
        <v>43</v>
      </c>
      <c r="B46" s="77">
        <v>0</v>
      </c>
      <c r="C46" s="71">
        <v>0</v>
      </c>
      <c r="D46" s="5">
        <v>1.6</v>
      </c>
      <c r="E46" s="77">
        <v>0</v>
      </c>
      <c r="F46" s="5">
        <v>0</v>
      </c>
      <c r="G46" s="77">
        <v>0</v>
      </c>
      <c r="H46" s="5">
        <v>0</v>
      </c>
      <c r="I46" s="16" t="s">
        <v>233</v>
      </c>
      <c r="J46" s="2">
        <v>0.1</v>
      </c>
      <c r="K46" s="2"/>
      <c r="L46" s="2">
        <v>0</v>
      </c>
      <c r="M46" s="2">
        <v>0</v>
      </c>
      <c r="N46" s="81">
        <f t="shared" si="5"/>
        <v>1.7000000000000002</v>
      </c>
      <c r="O46" s="5" t="s">
        <v>152</v>
      </c>
      <c r="P46" s="5" t="s">
        <v>56</v>
      </c>
      <c r="Q46" s="66" t="s">
        <v>43</v>
      </c>
      <c r="R46" s="5">
        <f t="shared" si="1"/>
        <v>0.56666666666666676</v>
      </c>
      <c r="S46" s="5" t="e">
        <f t="shared" si="1"/>
        <v>#VALUE!</v>
      </c>
      <c r="T46" s="71" t="e">
        <f t="shared" si="1"/>
        <v>#VALUE!</v>
      </c>
      <c r="V46" s="85" t="s">
        <v>110</v>
      </c>
      <c r="W46" s="85"/>
      <c r="X46" s="85"/>
      <c r="Y46" s="85"/>
      <c r="AB46" s="32" t="s">
        <v>43</v>
      </c>
      <c r="AC46" s="32" t="s">
        <v>152</v>
      </c>
      <c r="AD46" s="32" t="s">
        <v>56</v>
      </c>
      <c r="AE46" s="5" t="s">
        <v>151</v>
      </c>
      <c r="AF46" s="2" t="s">
        <v>150</v>
      </c>
      <c r="AG46" s="2" t="s">
        <v>153</v>
      </c>
      <c r="AH46" s="2" t="s">
        <v>150</v>
      </c>
      <c r="AI46" s="13" t="s">
        <v>154</v>
      </c>
      <c r="AJ46" s="5" t="s">
        <v>154</v>
      </c>
      <c r="AK46" s="2" t="s">
        <v>151</v>
      </c>
      <c r="AL46" s="13" t="s">
        <v>150</v>
      </c>
      <c r="AM46" s="6" t="s">
        <v>186</v>
      </c>
      <c r="AN46" s="6" t="s">
        <v>186</v>
      </c>
      <c r="AO46" s="6"/>
    </row>
    <row r="47" spans="1:41">
      <c r="A47" s="3" t="s">
        <v>44</v>
      </c>
      <c r="B47" s="78">
        <v>269.8</v>
      </c>
      <c r="C47" s="72">
        <v>-1.3</v>
      </c>
      <c r="D47" s="7">
        <v>0.4</v>
      </c>
      <c r="E47" s="3">
        <v>-0.2</v>
      </c>
      <c r="F47" s="7">
        <v>1.2</v>
      </c>
      <c r="G47" s="78">
        <v>24.2</v>
      </c>
      <c r="H47" s="7">
        <v>2.6</v>
      </c>
      <c r="I47" s="3">
        <v>0</v>
      </c>
      <c r="J47" s="3">
        <v>8.8000000000000007</v>
      </c>
      <c r="K47" s="3">
        <v>6.1</v>
      </c>
      <c r="L47" s="3" t="s">
        <v>297</v>
      </c>
      <c r="M47" s="3">
        <v>1.4</v>
      </c>
      <c r="N47" s="37">
        <f t="shared" si="5"/>
        <v>313</v>
      </c>
      <c r="O47" s="20"/>
      <c r="P47" s="7"/>
      <c r="Q47" s="67" t="s">
        <v>44</v>
      </c>
      <c r="R47" s="7">
        <f t="shared" si="1"/>
        <v>104.33333333333333</v>
      </c>
      <c r="S47" s="7">
        <f t="shared" si="1"/>
        <v>0</v>
      </c>
      <c r="T47" s="72">
        <f t="shared" si="1"/>
        <v>0</v>
      </c>
      <c r="V47" s="85" t="s">
        <v>159</v>
      </c>
      <c r="W47" s="85"/>
      <c r="X47" s="85"/>
      <c r="Y47" s="85"/>
      <c r="AB47" s="34" t="s">
        <v>161</v>
      </c>
      <c r="AC47" s="34"/>
      <c r="AD47" s="34"/>
      <c r="AE47" s="26"/>
      <c r="AF47" s="26"/>
      <c r="AG47" s="26"/>
      <c r="AH47" s="26"/>
      <c r="AI47" s="26"/>
      <c r="AJ47" s="26"/>
      <c r="AK47" s="26"/>
      <c r="AL47" s="26"/>
      <c r="AM47" s="26"/>
      <c r="AN47" s="26"/>
      <c r="AO47" s="26" t="s">
        <v>162</v>
      </c>
    </row>
    <row r="48" spans="1:41">
      <c r="A48" s="2" t="s">
        <v>165</v>
      </c>
      <c r="B48" s="2">
        <v>0</v>
      </c>
      <c r="C48" s="77">
        <v>0</v>
      </c>
      <c r="D48" s="5" t="s">
        <v>319</v>
      </c>
      <c r="E48" s="2" t="s">
        <v>319</v>
      </c>
      <c r="F48" s="2">
        <v>0</v>
      </c>
      <c r="G48" s="2" t="s">
        <v>230</v>
      </c>
      <c r="H48" s="2" t="s">
        <v>230</v>
      </c>
      <c r="I48" s="2">
        <v>0</v>
      </c>
      <c r="J48" s="2" t="s">
        <v>230</v>
      </c>
      <c r="K48" s="2">
        <v>0</v>
      </c>
      <c r="L48" s="2" t="s">
        <v>295</v>
      </c>
      <c r="M48" s="2" t="s">
        <v>291</v>
      </c>
      <c r="N48" s="2">
        <f>SUM(B48:M48)</f>
        <v>0</v>
      </c>
      <c r="O48" s="21" t="s">
        <v>164</v>
      </c>
      <c r="P48" s="5" t="s">
        <v>164</v>
      </c>
      <c r="Q48" s="66" t="s">
        <v>165</v>
      </c>
      <c r="R48" s="5">
        <f t="shared" si="1"/>
        <v>0</v>
      </c>
      <c r="S48" s="5" t="e">
        <f t="shared" si="1"/>
        <v>#VALUE!</v>
      </c>
      <c r="T48" s="71" t="e">
        <f t="shared" si="1"/>
        <v>#VALUE!</v>
      </c>
      <c r="V48" s="86" t="s">
        <v>174</v>
      </c>
      <c r="W48" s="85"/>
      <c r="X48" s="85"/>
      <c r="Y48" s="85"/>
      <c r="AB48" s="35" t="s">
        <v>165</v>
      </c>
      <c r="AC48" s="35" t="s">
        <v>163</v>
      </c>
      <c r="AD48" s="35" t="s">
        <v>163</v>
      </c>
      <c r="AE48" s="22" t="s">
        <v>163</v>
      </c>
      <c r="AF48" s="23" t="s">
        <v>163</v>
      </c>
      <c r="AG48" s="23"/>
      <c r="AH48" s="23"/>
      <c r="AI48" s="24"/>
      <c r="AJ48" s="22"/>
      <c r="AK48" s="23" t="s">
        <v>163</v>
      </c>
      <c r="AL48" s="24" t="s">
        <v>163</v>
      </c>
      <c r="AM48" s="25"/>
      <c r="AN48" s="25"/>
      <c r="AO48" s="25" t="s">
        <v>171</v>
      </c>
    </row>
    <row r="49" spans="1:42">
      <c r="A49" s="3" t="s">
        <v>166</v>
      </c>
      <c r="B49" s="3">
        <v>0</v>
      </c>
      <c r="C49" s="3">
        <v>0</v>
      </c>
      <c r="D49" s="3"/>
      <c r="E49" s="3"/>
      <c r="F49" s="3">
        <v>0</v>
      </c>
      <c r="G49" s="3">
        <v>0</v>
      </c>
      <c r="H49" s="3">
        <v>1</v>
      </c>
      <c r="I49" s="3">
        <v>0</v>
      </c>
      <c r="J49" s="3">
        <v>0</v>
      </c>
      <c r="K49" s="3">
        <v>0</v>
      </c>
      <c r="L49" s="3">
        <v>0</v>
      </c>
      <c r="M49" s="3" t="s">
        <v>291</v>
      </c>
      <c r="N49" s="37">
        <f>SUM(B49:M49)</f>
        <v>1</v>
      </c>
      <c r="O49" s="76" t="s">
        <v>170</v>
      </c>
      <c r="P49" s="76" t="s">
        <v>170</v>
      </c>
      <c r="Q49" s="67" t="s">
        <v>168</v>
      </c>
      <c r="R49" s="7">
        <f t="shared" si="1"/>
        <v>0.33333333333333331</v>
      </c>
      <c r="S49" s="7" t="e">
        <f t="shared" si="1"/>
        <v>#VALUE!</v>
      </c>
      <c r="T49" s="72" t="e">
        <f t="shared" si="1"/>
        <v>#VALUE!</v>
      </c>
      <c r="V49" s="85" t="s">
        <v>173</v>
      </c>
      <c r="W49" s="85"/>
      <c r="X49" s="85"/>
      <c r="Y49" s="85"/>
      <c r="AB49" s="28" t="s">
        <v>168</v>
      </c>
      <c r="AC49" s="28" t="s">
        <v>169</v>
      </c>
      <c r="AD49" s="28" t="s">
        <v>169</v>
      </c>
      <c r="AE49" s="29" t="s">
        <v>169</v>
      </c>
      <c r="AF49" s="28" t="s">
        <v>169</v>
      </c>
      <c r="AG49" s="28" t="s">
        <v>169</v>
      </c>
      <c r="AH49" s="28" t="s">
        <v>169</v>
      </c>
      <c r="AI49" s="28" t="s">
        <v>169</v>
      </c>
      <c r="AJ49" s="28" t="s">
        <v>169</v>
      </c>
      <c r="AK49" s="28" t="s">
        <v>169</v>
      </c>
      <c r="AL49" s="28" t="s">
        <v>169</v>
      </c>
      <c r="AM49" s="28" t="s">
        <v>189</v>
      </c>
      <c r="AN49" s="28" t="s">
        <v>189</v>
      </c>
      <c r="AO49" s="28" t="s">
        <v>172</v>
      </c>
    </row>
    <row r="50" spans="1:42">
      <c r="D50" t="s">
        <v>234</v>
      </c>
      <c r="J50" t="s">
        <v>157</v>
      </c>
      <c r="AB50" s="27"/>
      <c r="AC50" s="27"/>
      <c r="AD50" s="27"/>
      <c r="AE50" s="27"/>
      <c r="AF50" s="27"/>
      <c r="AG50" s="27"/>
      <c r="AH50" s="27"/>
      <c r="AI50" s="27"/>
      <c r="AJ50" s="27"/>
      <c r="AK50" s="27"/>
      <c r="AL50" s="27"/>
      <c r="AM50" s="27"/>
      <c r="AN50" s="27"/>
      <c r="AO50" s="27"/>
    </row>
    <row r="51" spans="1:42">
      <c r="D51" t="s">
        <v>238</v>
      </c>
      <c r="AB51" t="s">
        <v>149</v>
      </c>
    </row>
    <row r="52" spans="1:42" ht="198">
      <c r="A52" s="10" t="s">
        <v>57</v>
      </c>
      <c r="B52" s="10" t="s">
        <v>58</v>
      </c>
      <c r="C52" s="10" t="s">
        <v>67</v>
      </c>
      <c r="D52" s="10" t="s">
        <v>59</v>
      </c>
      <c r="E52" s="10" t="s">
        <v>60</v>
      </c>
      <c r="F52" s="10" t="s">
        <v>61</v>
      </c>
      <c r="G52" s="10" t="s">
        <v>62</v>
      </c>
      <c r="H52" s="10" t="s">
        <v>63</v>
      </c>
      <c r="I52" s="10" t="s">
        <v>45</v>
      </c>
      <c r="V52" s="91" t="s">
        <v>160</v>
      </c>
      <c r="W52" s="91" t="s">
        <v>195</v>
      </c>
      <c r="X52" s="91" t="s">
        <v>158</v>
      </c>
      <c r="Y52" s="91" t="s">
        <v>190</v>
      </c>
      <c r="Z52" s="91" t="s">
        <v>156</v>
      </c>
      <c r="AA52" s="91" t="s">
        <v>155</v>
      </c>
      <c r="AB52" s="27" t="s">
        <v>148</v>
      </c>
      <c r="AC52" s="27"/>
      <c r="AD52" s="27"/>
      <c r="AE52" s="27"/>
      <c r="AF52" s="27"/>
      <c r="AG52" s="27"/>
      <c r="AH52" s="27"/>
      <c r="AI52" s="27"/>
      <c r="AJ52" s="27"/>
      <c r="AK52" s="27"/>
      <c r="AL52" s="27"/>
      <c r="AM52" s="27"/>
      <c r="AN52" s="27"/>
      <c r="AO52" s="27"/>
      <c r="AP52" s="27"/>
    </row>
    <row r="53" spans="1:42">
      <c r="A53" t="s">
        <v>64</v>
      </c>
      <c r="B53">
        <v>5.3</v>
      </c>
      <c r="C53" t="s">
        <v>90</v>
      </c>
      <c r="D53" t="s">
        <v>87</v>
      </c>
      <c r="F53">
        <v>10.8</v>
      </c>
      <c r="G53" t="s">
        <v>65</v>
      </c>
      <c r="I53">
        <f>SUM(テーブル106[[#This Row],[米油オメガ６含有量３３．４％　オメガ３含有量１．６％]:[フラックスシード１．４ｇ　クロノメーターのデータ参照]])</f>
        <v>16.100000000000001</v>
      </c>
      <c r="K53" t="s">
        <v>66</v>
      </c>
      <c r="V53" s="10"/>
      <c r="W53" s="10"/>
      <c r="X53" s="10"/>
      <c r="Y53" s="10"/>
      <c r="Z53" s="10"/>
      <c r="AA53" s="10"/>
      <c r="AB53" s="12"/>
    </row>
    <row r="54" spans="1:42">
      <c r="A54" t="s">
        <v>112</v>
      </c>
      <c r="B54">
        <v>1.518</v>
      </c>
      <c r="C54" t="s">
        <v>91</v>
      </c>
      <c r="D54" t="s">
        <v>88</v>
      </c>
      <c r="E54">
        <v>0.17</v>
      </c>
      <c r="F54">
        <v>4.4279999999999999</v>
      </c>
      <c r="G54">
        <v>3.19</v>
      </c>
      <c r="H54">
        <v>0.06</v>
      </c>
      <c r="I54">
        <f>SUM(テーブル106[[#This Row],[米油オメガ６含有量３３．４％　オメガ３含有量１．６％]:[フラックスシード１．４ｇ　クロノメーターのデータ参照]])</f>
        <v>9.3659999999999997</v>
      </c>
      <c r="K54" t="s">
        <v>111</v>
      </c>
    </row>
    <row r="55" spans="1:42">
      <c r="A55" t="s">
        <v>113</v>
      </c>
      <c r="B55">
        <v>7.0000000000000007E-2</v>
      </c>
      <c r="C55" t="s">
        <v>92</v>
      </c>
      <c r="D55" t="s">
        <v>89</v>
      </c>
      <c r="E55">
        <v>0.04</v>
      </c>
      <c r="G55">
        <v>9.7899999999999991</v>
      </c>
      <c r="H55">
        <v>0.3</v>
      </c>
      <c r="I55">
        <f>SUM(テーブル106[[#This Row],[米油オメガ６含有量３３．４％　オメガ３含有量１．６％]:[フラックスシード１．４ｇ　クロノメーターのデータ参照]])</f>
        <v>10.199999999999999</v>
      </c>
    </row>
    <row r="56" spans="1:42">
      <c r="I56">
        <f>SUM(テーブル106[[#This Row],[米油オメガ６含有量３３．４％　オメガ３含有量１．６％]:[フラックスシード１．４ｇ　クロノメーターのデータ参照]])</f>
        <v>0</v>
      </c>
    </row>
  </sheetData>
  <phoneticPr fontId="1"/>
  <pageMargins left="0.24" right="0.18" top="0.31" bottom="0.32" header="0.22" footer="0.21"/>
  <pageSetup paperSize="9" scale="60" fitToWidth="0"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6445-3BDD-48EE-B145-0153FFE94641}">
  <dimension ref="A1:Q34"/>
  <sheetViews>
    <sheetView tabSelected="1" zoomScale="82" zoomScaleNormal="82" workbookViewId="0">
      <selection activeCell="F20" sqref="F20"/>
    </sheetView>
  </sheetViews>
  <sheetFormatPr defaultRowHeight="18"/>
  <cols>
    <col min="1" max="1" width="5.33203125" customWidth="1"/>
    <col min="2" max="2" width="24.75" customWidth="1"/>
    <col min="3" max="3" width="24.5" customWidth="1"/>
    <col min="4" max="4" width="25.58203125" customWidth="1"/>
    <col min="5" max="5" width="16.83203125" customWidth="1"/>
    <col min="6" max="6" width="19" customWidth="1"/>
    <col min="7" max="7" width="33.4140625" customWidth="1"/>
    <col min="8" max="8" width="37.5" customWidth="1"/>
    <col min="9" max="9" width="21.4140625" customWidth="1"/>
    <col min="10" max="11" width="16.6640625" customWidth="1"/>
    <col min="12" max="12" width="17.75" customWidth="1"/>
    <col min="13" max="13" width="17.6640625" customWidth="1"/>
    <col min="14" max="18" width="17.58203125" customWidth="1"/>
  </cols>
  <sheetData>
    <row r="1" spans="1:17">
      <c r="A1" t="s">
        <v>98</v>
      </c>
      <c r="B1" t="s">
        <v>93</v>
      </c>
      <c r="C1" t="s">
        <v>212</v>
      </c>
      <c r="D1" t="s">
        <v>213</v>
      </c>
      <c r="E1" t="s">
        <v>205</v>
      </c>
      <c r="F1" t="s">
        <v>203</v>
      </c>
      <c r="G1" t="s">
        <v>321</v>
      </c>
      <c r="H1" t="s">
        <v>94</v>
      </c>
      <c r="I1" t="s">
        <v>202</v>
      </c>
      <c r="J1" s="45" t="s">
        <v>211</v>
      </c>
      <c r="L1" s="46" t="s">
        <v>204</v>
      </c>
      <c r="M1" s="47" t="s">
        <v>209</v>
      </c>
      <c r="N1" s="43" t="s">
        <v>206</v>
      </c>
      <c r="O1" s="44" t="s">
        <v>207</v>
      </c>
      <c r="P1" s="44" t="s">
        <v>210</v>
      </c>
      <c r="Q1" s="44" t="s">
        <v>208</v>
      </c>
    </row>
    <row r="2" spans="1:17">
      <c r="A2">
        <v>1</v>
      </c>
      <c r="B2" t="s">
        <v>239</v>
      </c>
      <c r="C2" t="s">
        <v>253</v>
      </c>
      <c r="D2" t="s">
        <v>254</v>
      </c>
      <c r="E2">
        <v>127.75</v>
      </c>
      <c r="F2">
        <v>18218.2</v>
      </c>
      <c r="G2" t="s">
        <v>255</v>
      </c>
      <c r="I2">
        <v>350</v>
      </c>
      <c r="J2" s="50">
        <f t="shared" ref="J2:J7" si="0">F2/365</f>
        <v>49.912876712328767</v>
      </c>
      <c r="K2" s="48"/>
      <c r="L2" s="50">
        <f t="shared" ref="L2:M7" si="1">I2/3</f>
        <v>116.66666666666667</v>
      </c>
      <c r="M2" s="50">
        <f t="shared" si="1"/>
        <v>16.637625570776255</v>
      </c>
      <c r="N2" s="51">
        <f t="shared" ref="N2:O7" si="2">I2*7</f>
        <v>2450</v>
      </c>
      <c r="O2" s="52">
        <f t="shared" si="2"/>
        <v>349.3901369863014</v>
      </c>
      <c r="P2" s="53">
        <f t="shared" ref="P2:Q7" si="3">E2/12</f>
        <v>10.645833333333334</v>
      </c>
      <c r="Q2" s="54">
        <f t="shared" si="3"/>
        <v>1518.1833333333334</v>
      </c>
    </row>
    <row r="3" spans="1:17">
      <c r="A3">
        <v>2</v>
      </c>
      <c r="B3" t="s">
        <v>240</v>
      </c>
      <c r="C3" t="s">
        <v>258</v>
      </c>
      <c r="D3" t="s">
        <v>259</v>
      </c>
      <c r="E3">
        <v>20075</v>
      </c>
      <c r="F3">
        <v>10000</v>
      </c>
      <c r="G3" t="s">
        <v>262</v>
      </c>
      <c r="H3" t="s">
        <v>256</v>
      </c>
      <c r="I3">
        <v>55</v>
      </c>
      <c r="J3" s="48">
        <f t="shared" si="0"/>
        <v>27.397260273972602</v>
      </c>
      <c r="K3" s="48"/>
      <c r="L3" s="55">
        <f t="shared" si="1"/>
        <v>18.333333333333332</v>
      </c>
      <c r="M3" s="56">
        <f t="shared" si="1"/>
        <v>9.1324200913242013</v>
      </c>
      <c r="N3" s="57">
        <f t="shared" si="2"/>
        <v>385</v>
      </c>
      <c r="O3" s="58">
        <f t="shared" si="2"/>
        <v>191.78082191780823</v>
      </c>
      <c r="P3" s="59">
        <f t="shared" si="3"/>
        <v>1672.9166666666667</v>
      </c>
      <c r="Q3" s="60">
        <f t="shared" si="3"/>
        <v>833.33333333333337</v>
      </c>
    </row>
    <row r="4" spans="1:17">
      <c r="A4">
        <v>3</v>
      </c>
      <c r="B4" t="s">
        <v>241</v>
      </c>
      <c r="C4" t="s">
        <v>260</v>
      </c>
      <c r="D4" t="s">
        <v>322</v>
      </c>
      <c r="E4">
        <v>2445.5</v>
      </c>
      <c r="F4">
        <v>7287.59</v>
      </c>
      <c r="G4" t="s">
        <v>263</v>
      </c>
      <c r="I4">
        <v>6.7</v>
      </c>
      <c r="J4" s="49">
        <f t="shared" si="0"/>
        <v>19.966000000000001</v>
      </c>
      <c r="K4" s="48"/>
      <c r="L4" s="61">
        <f t="shared" si="1"/>
        <v>2.2333333333333334</v>
      </c>
      <c r="M4" s="50">
        <f t="shared" si="1"/>
        <v>6.655333333333334</v>
      </c>
      <c r="N4" s="50">
        <f t="shared" si="2"/>
        <v>46.9</v>
      </c>
      <c r="O4" s="50">
        <f t="shared" si="2"/>
        <v>139.762</v>
      </c>
      <c r="P4" s="50">
        <f t="shared" si="3"/>
        <v>203.79166666666666</v>
      </c>
      <c r="Q4" s="54">
        <f t="shared" si="3"/>
        <v>607.29916666666668</v>
      </c>
    </row>
    <row r="5" spans="1:17">
      <c r="A5">
        <v>4</v>
      </c>
      <c r="B5" t="s">
        <v>243</v>
      </c>
      <c r="C5" t="s">
        <v>261</v>
      </c>
      <c r="D5" t="s">
        <v>323</v>
      </c>
      <c r="E5">
        <v>2190</v>
      </c>
      <c r="F5">
        <v>5234.1000000000004</v>
      </c>
      <c r="G5" t="s">
        <v>264</v>
      </c>
      <c r="I5">
        <v>6</v>
      </c>
      <c r="J5" s="48">
        <f t="shared" si="0"/>
        <v>14.340000000000002</v>
      </c>
      <c r="K5" s="48"/>
      <c r="L5" s="58">
        <f t="shared" si="1"/>
        <v>2</v>
      </c>
      <c r="M5" s="56">
        <f t="shared" si="1"/>
        <v>4.78</v>
      </c>
      <c r="N5" s="62">
        <f t="shared" si="2"/>
        <v>42</v>
      </c>
      <c r="O5" s="55">
        <f t="shared" si="2"/>
        <v>100.38000000000001</v>
      </c>
      <c r="P5" s="56">
        <f t="shared" si="3"/>
        <v>182.5</v>
      </c>
      <c r="Q5" s="60">
        <f t="shared" si="3"/>
        <v>436.17500000000001</v>
      </c>
    </row>
    <row r="6" spans="1:17">
      <c r="A6">
        <v>5</v>
      </c>
      <c r="J6" s="49">
        <f t="shared" si="0"/>
        <v>0</v>
      </c>
      <c r="K6" s="48"/>
      <c r="L6" s="50">
        <f t="shared" si="1"/>
        <v>0</v>
      </c>
      <c r="M6" s="50">
        <f t="shared" si="1"/>
        <v>0</v>
      </c>
      <c r="N6" s="50">
        <f t="shared" si="2"/>
        <v>0</v>
      </c>
      <c r="O6" s="50">
        <f t="shared" si="2"/>
        <v>0</v>
      </c>
      <c r="P6" s="50">
        <f t="shared" si="3"/>
        <v>0</v>
      </c>
      <c r="Q6" s="50">
        <f t="shared" si="3"/>
        <v>0</v>
      </c>
    </row>
    <row r="7" spans="1:17">
      <c r="A7">
        <v>5</v>
      </c>
      <c r="B7" t="s">
        <v>95</v>
      </c>
      <c r="E7">
        <f>SUBTOTAL(109,E2:E6)</f>
        <v>24838.25</v>
      </c>
      <c r="F7">
        <f>SUBTOTAL(109,F2:F6)</f>
        <v>40739.89</v>
      </c>
      <c r="I7">
        <f>SUBTOTAL(109,I2:I6)</f>
        <v>417.7</v>
      </c>
      <c r="J7" s="48">
        <f t="shared" si="0"/>
        <v>111.61613698630137</v>
      </c>
      <c r="K7" s="48"/>
      <c r="L7" s="55">
        <f t="shared" si="1"/>
        <v>139.23333333333332</v>
      </c>
      <c r="M7" s="56">
        <f t="shared" si="1"/>
        <v>37.20537899543379</v>
      </c>
      <c r="N7" s="62">
        <f t="shared" si="2"/>
        <v>2923.9</v>
      </c>
      <c r="O7" s="55">
        <f t="shared" si="2"/>
        <v>781.31295890410956</v>
      </c>
      <c r="P7" s="56">
        <f t="shared" si="3"/>
        <v>2069.8541666666665</v>
      </c>
      <c r="Q7" s="63">
        <f t="shared" si="3"/>
        <v>3394.9908333333333</v>
      </c>
    </row>
    <row r="8" spans="1:17">
      <c r="J8" s="49"/>
      <c r="K8" s="48"/>
      <c r="L8" s="50"/>
      <c r="M8" s="50"/>
      <c r="N8" s="50"/>
      <c r="O8" s="50"/>
      <c r="P8" s="50"/>
      <c r="Q8" s="50"/>
    </row>
    <row r="9" spans="1:17">
      <c r="A9">
        <v>1</v>
      </c>
      <c r="B9" t="s">
        <v>244</v>
      </c>
      <c r="C9" t="s">
        <v>265</v>
      </c>
      <c r="D9" t="s">
        <v>267</v>
      </c>
      <c r="E9">
        <v>7300</v>
      </c>
      <c r="F9">
        <v>4015</v>
      </c>
      <c r="G9" t="s">
        <v>266</v>
      </c>
      <c r="I9">
        <v>20</v>
      </c>
      <c r="J9" s="48">
        <f t="shared" ref="J9:J14" si="4">F9/365</f>
        <v>11</v>
      </c>
      <c r="K9" s="48"/>
      <c r="L9" s="55">
        <f t="shared" ref="L9:M14" si="5">I9/3</f>
        <v>6.666666666666667</v>
      </c>
      <c r="M9" s="56">
        <f t="shared" si="5"/>
        <v>3.6666666666666665</v>
      </c>
      <c r="N9" s="62">
        <f t="shared" ref="N9:O14" si="6">I9*7</f>
        <v>140</v>
      </c>
      <c r="O9" s="55">
        <f t="shared" si="6"/>
        <v>77</v>
      </c>
      <c r="P9" s="56">
        <f t="shared" ref="P9:Q14" si="7">E9/12</f>
        <v>608.33333333333337</v>
      </c>
      <c r="Q9" s="63">
        <f t="shared" si="7"/>
        <v>334.58333333333331</v>
      </c>
    </row>
    <row r="10" spans="1:17">
      <c r="A10">
        <v>2</v>
      </c>
      <c r="B10" t="s">
        <v>246</v>
      </c>
      <c r="C10" t="s">
        <v>268</v>
      </c>
      <c r="D10" t="s">
        <v>269</v>
      </c>
      <c r="E10">
        <v>20075</v>
      </c>
      <c r="F10">
        <v>18800</v>
      </c>
      <c r="G10" t="s">
        <v>270</v>
      </c>
      <c r="I10">
        <v>55</v>
      </c>
      <c r="J10" s="49">
        <f t="shared" si="4"/>
        <v>51.506849315068493</v>
      </c>
      <c r="K10" s="48"/>
      <c r="L10" s="50">
        <f t="shared" si="5"/>
        <v>18.333333333333332</v>
      </c>
      <c r="M10" s="50">
        <f t="shared" si="5"/>
        <v>17.168949771689498</v>
      </c>
      <c r="N10" s="50">
        <f t="shared" si="6"/>
        <v>385</v>
      </c>
      <c r="O10" s="50">
        <f t="shared" si="6"/>
        <v>360.54794520547944</v>
      </c>
      <c r="P10" s="50">
        <f t="shared" si="7"/>
        <v>1672.9166666666667</v>
      </c>
      <c r="Q10" s="50">
        <f t="shared" si="7"/>
        <v>1566.6666666666667</v>
      </c>
    </row>
    <row r="11" spans="1:17">
      <c r="A11">
        <v>3</v>
      </c>
      <c r="B11" t="s">
        <v>247</v>
      </c>
      <c r="C11" t="s">
        <v>271</v>
      </c>
      <c r="D11" t="s">
        <v>272</v>
      </c>
      <c r="E11">
        <v>3650</v>
      </c>
      <c r="F11">
        <v>4412.8500000000004</v>
      </c>
      <c r="G11" t="s">
        <v>274</v>
      </c>
      <c r="I11">
        <v>10</v>
      </c>
      <c r="J11" s="48">
        <f t="shared" si="4"/>
        <v>12.090000000000002</v>
      </c>
      <c r="K11" s="48"/>
      <c r="L11" s="55">
        <f t="shared" si="5"/>
        <v>3.3333333333333335</v>
      </c>
      <c r="M11" s="56">
        <f t="shared" si="5"/>
        <v>4.03</v>
      </c>
      <c r="N11" s="62">
        <f t="shared" si="6"/>
        <v>70</v>
      </c>
      <c r="O11" s="55">
        <f t="shared" si="6"/>
        <v>84.63000000000001</v>
      </c>
      <c r="P11" s="56">
        <f t="shared" si="7"/>
        <v>304.16666666666669</v>
      </c>
      <c r="Q11" s="63">
        <f t="shared" si="7"/>
        <v>367.73750000000001</v>
      </c>
    </row>
    <row r="12" spans="1:17">
      <c r="A12">
        <v>4</v>
      </c>
      <c r="B12" t="s">
        <v>248</v>
      </c>
      <c r="C12" t="s">
        <v>276</v>
      </c>
      <c r="D12" t="s">
        <v>275</v>
      </c>
      <c r="E12">
        <v>730</v>
      </c>
      <c r="F12">
        <v>3605</v>
      </c>
      <c r="G12" t="s">
        <v>273</v>
      </c>
      <c r="I12">
        <v>2</v>
      </c>
      <c r="J12" s="49">
        <f t="shared" si="4"/>
        <v>9.8767123287671232</v>
      </c>
      <c r="K12" s="48"/>
      <c r="L12" s="50">
        <f t="shared" si="5"/>
        <v>0.66666666666666663</v>
      </c>
      <c r="M12" s="50">
        <f t="shared" si="5"/>
        <v>3.2922374429223744</v>
      </c>
      <c r="N12" s="50">
        <f t="shared" si="6"/>
        <v>14</v>
      </c>
      <c r="O12" s="50">
        <f t="shared" si="6"/>
        <v>69.136986301369859</v>
      </c>
      <c r="P12" s="50">
        <f t="shared" si="7"/>
        <v>60.833333333333336</v>
      </c>
      <c r="Q12" s="50">
        <f t="shared" si="7"/>
        <v>300.41666666666669</v>
      </c>
    </row>
    <row r="13" spans="1:17">
      <c r="A13">
        <v>5</v>
      </c>
      <c r="B13" t="s">
        <v>249</v>
      </c>
      <c r="C13" t="s">
        <v>282</v>
      </c>
      <c r="D13" t="s">
        <v>286</v>
      </c>
      <c r="E13">
        <v>43800</v>
      </c>
      <c r="F13">
        <v>17500</v>
      </c>
      <c r="G13" t="s">
        <v>278</v>
      </c>
      <c r="H13" t="s">
        <v>279</v>
      </c>
      <c r="I13">
        <v>120</v>
      </c>
      <c r="J13" s="48">
        <f t="shared" si="4"/>
        <v>47.945205479452056</v>
      </c>
      <c r="K13" s="48"/>
      <c r="L13" s="55">
        <f t="shared" si="5"/>
        <v>40</v>
      </c>
      <c r="M13" s="56">
        <f t="shared" si="5"/>
        <v>15.981735159817353</v>
      </c>
      <c r="N13" s="62">
        <f t="shared" si="6"/>
        <v>840</v>
      </c>
      <c r="O13" s="55">
        <f t="shared" si="6"/>
        <v>335.61643835616439</v>
      </c>
      <c r="P13" s="56">
        <f t="shared" si="7"/>
        <v>3650</v>
      </c>
      <c r="Q13" s="63">
        <f t="shared" si="7"/>
        <v>1458.3333333333333</v>
      </c>
    </row>
    <row r="14" spans="1:17">
      <c r="A14">
        <v>10</v>
      </c>
      <c r="B14" t="s">
        <v>96</v>
      </c>
      <c r="E14">
        <f>SUBTOTAL(109,E2:E13)</f>
        <v>100393.25</v>
      </c>
      <c r="F14">
        <f>SUBTOTAL(109,F2:F13)</f>
        <v>89072.74</v>
      </c>
      <c r="I14">
        <f>SUBTOTAL(109,I2:I13)</f>
        <v>624.70000000000005</v>
      </c>
      <c r="J14" s="49">
        <f t="shared" si="4"/>
        <v>244.03490410958906</v>
      </c>
      <c r="K14" s="48"/>
      <c r="L14" s="50">
        <f t="shared" si="5"/>
        <v>208.23333333333335</v>
      </c>
      <c r="M14" s="50">
        <f t="shared" si="5"/>
        <v>81.344968036529693</v>
      </c>
      <c r="N14" s="50">
        <f t="shared" si="6"/>
        <v>4372.9000000000005</v>
      </c>
      <c r="O14" s="50">
        <f t="shared" si="6"/>
        <v>1708.2443287671235</v>
      </c>
      <c r="P14" s="50">
        <f t="shared" si="7"/>
        <v>8366.1041666666661</v>
      </c>
      <c r="Q14" s="50">
        <f t="shared" si="7"/>
        <v>7422.7283333333335</v>
      </c>
    </row>
    <row r="15" spans="1:17">
      <c r="J15" s="48"/>
      <c r="K15" s="48"/>
      <c r="L15" s="55"/>
      <c r="M15" s="56"/>
      <c r="N15" s="62"/>
      <c r="O15" s="55"/>
      <c r="P15" s="56"/>
      <c r="Q15" s="63"/>
    </row>
    <row r="16" spans="1:17">
      <c r="A16">
        <v>1</v>
      </c>
      <c r="B16" t="s">
        <v>250</v>
      </c>
      <c r="C16" t="s">
        <v>282</v>
      </c>
      <c r="D16" t="s">
        <v>286</v>
      </c>
      <c r="E16">
        <v>36500</v>
      </c>
      <c r="F16">
        <v>14600</v>
      </c>
      <c r="G16" t="s">
        <v>281</v>
      </c>
      <c r="I16">
        <v>100</v>
      </c>
      <c r="J16" s="49">
        <f t="shared" ref="J16:J21" si="8">F16/365</f>
        <v>40</v>
      </c>
      <c r="K16" s="48"/>
      <c r="L16" s="50">
        <f t="shared" ref="L16:M21" si="9">I16/3</f>
        <v>33.333333333333336</v>
      </c>
      <c r="M16" s="50">
        <f t="shared" si="9"/>
        <v>13.333333333333334</v>
      </c>
      <c r="N16" s="50">
        <f t="shared" ref="N16:O21" si="10">I16*7</f>
        <v>700</v>
      </c>
      <c r="O16" s="50">
        <f t="shared" si="10"/>
        <v>280</v>
      </c>
      <c r="P16" s="50">
        <f t="shared" ref="P16:Q21" si="11">E16/12</f>
        <v>3041.6666666666665</v>
      </c>
      <c r="Q16" s="50">
        <f t="shared" si="11"/>
        <v>1216.6666666666667</v>
      </c>
    </row>
    <row r="17" spans="1:17">
      <c r="A17">
        <v>2</v>
      </c>
      <c r="B17" t="s">
        <v>251</v>
      </c>
      <c r="C17" t="s">
        <v>283</v>
      </c>
      <c r="D17" t="s">
        <v>287</v>
      </c>
      <c r="E17">
        <v>4000</v>
      </c>
      <c r="F17">
        <v>3000</v>
      </c>
      <c r="G17" t="s">
        <v>284</v>
      </c>
      <c r="I17">
        <v>9</v>
      </c>
      <c r="J17" s="48">
        <f t="shared" si="8"/>
        <v>8.2191780821917817</v>
      </c>
      <c r="K17" s="48"/>
      <c r="L17" s="55">
        <f t="shared" si="9"/>
        <v>3</v>
      </c>
      <c r="M17" s="56">
        <f t="shared" si="9"/>
        <v>2.7397260273972606</v>
      </c>
      <c r="N17" s="62">
        <f t="shared" si="10"/>
        <v>63</v>
      </c>
      <c r="O17" s="55">
        <f t="shared" si="10"/>
        <v>57.534246575342472</v>
      </c>
      <c r="P17" s="56">
        <f t="shared" si="11"/>
        <v>333.33333333333331</v>
      </c>
      <c r="Q17" s="63">
        <f t="shared" si="11"/>
        <v>250</v>
      </c>
    </row>
    <row r="18" spans="1:17">
      <c r="A18">
        <v>3</v>
      </c>
      <c r="B18" t="s">
        <v>252</v>
      </c>
      <c r="C18" t="s">
        <v>317</v>
      </c>
      <c r="D18" t="s">
        <v>324</v>
      </c>
      <c r="E18">
        <v>1460</v>
      </c>
      <c r="F18">
        <v>2890.8</v>
      </c>
      <c r="G18" t="s">
        <v>277</v>
      </c>
      <c r="I18">
        <v>4</v>
      </c>
      <c r="J18" s="49">
        <f t="shared" si="8"/>
        <v>7.9200000000000008</v>
      </c>
      <c r="K18" s="48"/>
      <c r="L18" s="50">
        <f t="shared" si="9"/>
        <v>1.3333333333333333</v>
      </c>
      <c r="M18" s="50">
        <f t="shared" si="9"/>
        <v>2.64</v>
      </c>
      <c r="N18" s="50">
        <f t="shared" si="10"/>
        <v>28</v>
      </c>
      <c r="O18" s="50">
        <f t="shared" si="10"/>
        <v>55.440000000000005</v>
      </c>
      <c r="P18" s="50">
        <f t="shared" si="11"/>
        <v>121.66666666666667</v>
      </c>
      <c r="Q18" s="50">
        <f t="shared" si="11"/>
        <v>240.9</v>
      </c>
    </row>
    <row r="19" spans="1:17">
      <c r="A19">
        <v>4</v>
      </c>
      <c r="J19" s="48">
        <f t="shared" si="8"/>
        <v>0</v>
      </c>
      <c r="K19" s="48"/>
      <c r="L19" s="55">
        <f t="shared" si="9"/>
        <v>0</v>
      </c>
      <c r="M19" s="56">
        <f t="shared" si="9"/>
        <v>0</v>
      </c>
      <c r="N19" s="62">
        <f t="shared" si="10"/>
        <v>0</v>
      </c>
      <c r="O19" s="55">
        <f t="shared" si="10"/>
        <v>0</v>
      </c>
      <c r="P19" s="56">
        <f t="shared" si="11"/>
        <v>0</v>
      </c>
      <c r="Q19" s="63">
        <f t="shared" si="11"/>
        <v>0</v>
      </c>
    </row>
    <row r="20" spans="1:17">
      <c r="A20">
        <v>5</v>
      </c>
      <c r="J20" s="49">
        <f t="shared" si="8"/>
        <v>0</v>
      </c>
      <c r="K20" s="48"/>
      <c r="L20" s="50">
        <f t="shared" si="9"/>
        <v>0</v>
      </c>
      <c r="M20" s="50">
        <f t="shared" si="9"/>
        <v>0</v>
      </c>
      <c r="N20" s="50">
        <f t="shared" si="10"/>
        <v>0</v>
      </c>
      <c r="O20" s="50">
        <f t="shared" si="10"/>
        <v>0</v>
      </c>
      <c r="P20" s="50">
        <f t="shared" si="11"/>
        <v>0</v>
      </c>
      <c r="Q20" s="50">
        <f t="shared" si="11"/>
        <v>0</v>
      </c>
    </row>
    <row r="21" spans="1:17">
      <c r="A21">
        <v>15</v>
      </c>
      <c r="B21" t="s">
        <v>97</v>
      </c>
      <c r="E21">
        <f>SUBTOTAL(109,E2:E20)</f>
        <v>142353.25</v>
      </c>
      <c r="F21">
        <f>SUBTOTAL(109,F2:F20)</f>
        <v>109563.54000000001</v>
      </c>
      <c r="I21">
        <f>SUBTOTAL(109,I2:I20)</f>
        <v>737.7</v>
      </c>
      <c r="J21">
        <f t="shared" si="8"/>
        <v>300.17408219178083</v>
      </c>
      <c r="L21" s="56">
        <f t="shared" si="9"/>
        <v>245.9</v>
      </c>
      <c r="M21" s="56">
        <f t="shared" si="9"/>
        <v>100.05802739726028</v>
      </c>
      <c r="N21" s="62">
        <f t="shared" si="10"/>
        <v>5163.9000000000005</v>
      </c>
      <c r="O21" s="64">
        <f t="shared" si="10"/>
        <v>2101.2185753424656</v>
      </c>
      <c r="P21" s="65">
        <f t="shared" si="11"/>
        <v>11862.770833333334</v>
      </c>
      <c r="Q21" s="63">
        <f t="shared" si="11"/>
        <v>9130.2950000000001</v>
      </c>
    </row>
    <row r="23" spans="1:17" ht="22.5">
      <c r="B23" s="41" t="s">
        <v>201</v>
      </c>
      <c r="E23" t="s">
        <v>115</v>
      </c>
      <c r="G23" t="s">
        <v>257</v>
      </c>
    </row>
    <row r="24" spans="1:17">
      <c r="B24" s="11"/>
    </row>
    <row r="25" spans="1:17" ht="19">
      <c r="B25" s="42" t="s">
        <v>0</v>
      </c>
      <c r="C25" s="42" t="s">
        <v>105</v>
      </c>
      <c r="D25" s="42"/>
      <c r="E25" s="12" t="s">
        <v>109</v>
      </c>
      <c r="G25" s="12"/>
    </row>
    <row r="26" spans="1:17" ht="19">
      <c r="B26" s="42" t="s">
        <v>99</v>
      </c>
      <c r="C26" s="42">
        <v>119630.45</v>
      </c>
      <c r="D26" s="42"/>
      <c r="E26" t="s">
        <v>108</v>
      </c>
    </row>
    <row r="27" spans="1:17" ht="19">
      <c r="B27" s="42" t="s">
        <v>100</v>
      </c>
      <c r="C27" s="42">
        <v>600000</v>
      </c>
      <c r="D27" s="42"/>
      <c r="E27" t="s">
        <v>106</v>
      </c>
    </row>
    <row r="28" spans="1:17" ht="19">
      <c r="B28" s="42" t="s">
        <v>101</v>
      </c>
      <c r="C28" s="42">
        <f>C26/C27</f>
        <v>0.19938408333333332</v>
      </c>
      <c r="D28" s="42"/>
      <c r="E28" t="s">
        <v>175</v>
      </c>
    </row>
    <row r="29" spans="1:17" ht="19">
      <c r="B29" s="42"/>
      <c r="C29" s="42"/>
      <c r="D29" s="42"/>
      <c r="E29" t="s">
        <v>176</v>
      </c>
    </row>
    <row r="30" spans="1:17" ht="19">
      <c r="B30" s="42" t="s">
        <v>104</v>
      </c>
      <c r="C30" s="42">
        <f>C28*100</f>
        <v>19.938408333333332</v>
      </c>
      <c r="D30" s="42"/>
      <c r="E30" t="s">
        <v>107</v>
      </c>
    </row>
    <row r="33" spans="5:5">
      <c r="E33" t="s">
        <v>280</v>
      </c>
    </row>
    <row r="34" spans="5:5">
      <c r="E34" t="s">
        <v>285</v>
      </c>
    </row>
  </sheetData>
  <phoneticPr fontId="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栄養計算表</vt:lpstr>
      <vt:lpstr>食費計算表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加藤組之</dc:creator>
  <cp:lastModifiedBy>組之 加藤</cp:lastModifiedBy>
  <cp:lastPrinted>2023-05-16T16:38:21Z</cp:lastPrinted>
  <dcterms:created xsi:type="dcterms:W3CDTF">2015-06-05T18:19:34Z</dcterms:created>
  <dcterms:modified xsi:type="dcterms:W3CDTF">2023-10-12T12:39:58Z</dcterms:modified>
</cp:coreProperties>
</file>